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EE\SEE OZ (-63321094-) Havarij.oprava přípojky a osvětl.Ondřejovice\ZD pro uchazeče\"/>
    </mc:Choice>
  </mc:AlternateContent>
  <bookViews>
    <workbookView xWindow="0" yWindow="0" windowWidth="24300" windowHeight="11790"/>
  </bookViews>
  <sheets>
    <sheet name="Rekapitulace stavby" sheetId="1" r:id="rId1"/>
    <sheet name="1.1 - SUOŽI -Elektroinsta..." sheetId="2" r:id="rId2"/>
    <sheet name="1.2 - URS - Zemní práce" sheetId="3" r:id="rId3"/>
    <sheet name="2.1 - SUOŽI - Elektroinst..." sheetId="4" r:id="rId4"/>
    <sheet name="2.2 - URS - Zemní práce" sheetId="5" r:id="rId5"/>
  </sheets>
  <definedNames>
    <definedName name="_xlnm._FilterDatabase" localSheetId="1" hidden="1">'1.1 - SUOŽI -Elektroinsta...'!$C$122:$K$160</definedName>
    <definedName name="_xlnm._FilterDatabase" localSheetId="2" hidden="1">'1.2 - URS - Zemní práce'!$C$121:$K$132</definedName>
    <definedName name="_xlnm._FilterDatabase" localSheetId="3" hidden="1">'2.1 - SUOŽI - Elektroinst...'!$C$123:$K$200</definedName>
    <definedName name="_xlnm._FilterDatabase" localSheetId="4" hidden="1">'2.2 - URS - Zemní práce'!$C$124:$K$152</definedName>
    <definedName name="_xlnm.Print_Titles" localSheetId="1">'1.1 - SUOŽI -Elektroinsta...'!$122:$122</definedName>
    <definedName name="_xlnm.Print_Titles" localSheetId="2">'1.2 - URS - Zemní práce'!$121:$121</definedName>
    <definedName name="_xlnm.Print_Titles" localSheetId="3">'2.1 - SUOŽI - Elektroinst...'!$123:$123</definedName>
    <definedName name="_xlnm.Print_Titles" localSheetId="4">'2.2 - URS - Zemní práce'!$124:$124</definedName>
    <definedName name="_xlnm.Print_Titles" localSheetId="0">'Rekapitulace stavby'!$92:$92</definedName>
    <definedName name="_xlnm.Print_Area" localSheetId="1">'1.1 - SUOŽI -Elektroinsta...'!$C$108:$K$160</definedName>
    <definedName name="_xlnm.Print_Area" localSheetId="2">'1.2 - URS - Zemní práce'!$C$107:$K$132</definedName>
    <definedName name="_xlnm.Print_Area" localSheetId="3">'2.1 - SUOŽI - Elektroinst...'!$C$109:$K$200</definedName>
    <definedName name="_xlnm.Print_Area" localSheetId="4">'2.2 - URS - Zemní práce'!$C$110:$K$152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127" i="5" l="1"/>
  <c r="T126" i="5"/>
  <c r="R126" i="5"/>
  <c r="P126" i="5"/>
  <c r="BK126" i="5"/>
  <c r="J126" i="5"/>
  <c r="J99" i="5" s="1"/>
  <c r="J39" i="5"/>
  <c r="J38" i="5"/>
  <c r="AY100" i="1"/>
  <c r="J37" i="5"/>
  <c r="AX100" i="1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J100" i="5"/>
  <c r="J122" i="5"/>
  <c r="F119" i="5"/>
  <c r="E117" i="5"/>
  <c r="J94" i="5"/>
  <c r="F91" i="5"/>
  <c r="E89" i="5"/>
  <c r="J23" i="5"/>
  <c r="E23" i="5"/>
  <c r="J121" i="5" s="1"/>
  <c r="J22" i="5"/>
  <c r="J20" i="5"/>
  <c r="E20" i="5"/>
  <c r="F94" i="5" s="1"/>
  <c r="J19" i="5"/>
  <c r="J17" i="5"/>
  <c r="E17" i="5"/>
  <c r="F121" i="5" s="1"/>
  <c r="J16" i="5"/>
  <c r="J14" i="5"/>
  <c r="J91" i="5" s="1"/>
  <c r="E7" i="5"/>
  <c r="E113" i="5"/>
  <c r="J39" i="4"/>
  <c r="J38" i="4"/>
  <c r="AY99" i="1" s="1"/>
  <c r="J37" i="4"/>
  <c r="AX99" i="1" s="1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J121" i="4"/>
  <c r="F118" i="4"/>
  <c r="E116" i="4"/>
  <c r="J94" i="4"/>
  <c r="F91" i="4"/>
  <c r="E89" i="4"/>
  <c r="J23" i="4"/>
  <c r="E23" i="4"/>
  <c r="J120" i="4"/>
  <c r="J22" i="4"/>
  <c r="J20" i="4"/>
  <c r="E20" i="4"/>
  <c r="F121" i="4"/>
  <c r="J19" i="4"/>
  <c r="J17" i="4"/>
  <c r="E17" i="4"/>
  <c r="F93" i="4"/>
  <c r="J16" i="4"/>
  <c r="J14" i="4"/>
  <c r="J118" i="4" s="1"/>
  <c r="E7" i="4"/>
  <c r="E85" i="4" s="1"/>
  <c r="J39" i="3"/>
  <c r="J38" i="3"/>
  <c r="AY97" i="1"/>
  <c r="J37" i="3"/>
  <c r="AX97" i="1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J119" i="3"/>
  <c r="F116" i="3"/>
  <c r="E114" i="3"/>
  <c r="J94" i="3"/>
  <c r="F91" i="3"/>
  <c r="E89" i="3"/>
  <c r="J23" i="3"/>
  <c r="E23" i="3"/>
  <c r="J93" i="3" s="1"/>
  <c r="J22" i="3"/>
  <c r="J20" i="3"/>
  <c r="E20" i="3"/>
  <c r="F94" i="3" s="1"/>
  <c r="J19" i="3"/>
  <c r="J17" i="3"/>
  <c r="E17" i="3"/>
  <c r="F93" i="3" s="1"/>
  <c r="J16" i="3"/>
  <c r="J14" i="3"/>
  <c r="J116" i="3" s="1"/>
  <c r="E7" i="3"/>
  <c r="E110" i="3"/>
  <c r="J39" i="2"/>
  <c r="J38" i="2"/>
  <c r="AY96" i="1" s="1"/>
  <c r="J37" i="2"/>
  <c r="AX96" i="1" s="1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F36" i="2" s="1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F38" i="2" s="1"/>
  <c r="BG128" i="2"/>
  <c r="BF128" i="2"/>
  <c r="T128" i="2"/>
  <c r="R128" i="2"/>
  <c r="P128" i="2"/>
  <c r="BI126" i="2"/>
  <c r="BH126" i="2"/>
  <c r="BG126" i="2"/>
  <c r="F37" i="2" s="1"/>
  <c r="BF126" i="2"/>
  <c r="T126" i="2"/>
  <c r="R126" i="2"/>
  <c r="P126" i="2"/>
  <c r="J120" i="2"/>
  <c r="F117" i="2"/>
  <c r="E115" i="2"/>
  <c r="J94" i="2"/>
  <c r="F91" i="2"/>
  <c r="E89" i="2"/>
  <c r="J23" i="2"/>
  <c r="E23" i="2"/>
  <c r="J119" i="2" s="1"/>
  <c r="J22" i="2"/>
  <c r="J20" i="2"/>
  <c r="E20" i="2"/>
  <c r="F120" i="2" s="1"/>
  <c r="J19" i="2"/>
  <c r="J17" i="2"/>
  <c r="E17" i="2"/>
  <c r="F119" i="2" s="1"/>
  <c r="J16" i="2"/>
  <c r="J14" i="2"/>
  <c r="J117" i="2"/>
  <c r="E7" i="2"/>
  <c r="E111" i="2"/>
  <c r="L90" i="1"/>
  <c r="AM90" i="1"/>
  <c r="AM89" i="1"/>
  <c r="L89" i="1"/>
  <c r="AM87" i="1"/>
  <c r="L87" i="1"/>
  <c r="L85" i="1"/>
  <c r="L84" i="1"/>
  <c r="J142" i="2"/>
  <c r="BK136" i="2"/>
  <c r="BK130" i="2"/>
  <c r="AS95" i="1"/>
  <c r="BK131" i="3"/>
  <c r="BK129" i="3"/>
  <c r="BK169" i="4"/>
  <c r="J145" i="4"/>
  <c r="BK133" i="4"/>
  <c r="BK189" i="4"/>
  <c r="BK157" i="4"/>
  <c r="BK137" i="4"/>
  <c r="J195" i="4"/>
  <c r="J163" i="4"/>
  <c r="J141" i="4"/>
  <c r="BK167" i="4"/>
  <c r="J182" i="4"/>
  <c r="J197" i="4"/>
  <c r="J173" i="4"/>
  <c r="J134" i="5"/>
  <c r="BK149" i="5"/>
  <c r="J140" i="5"/>
  <c r="J157" i="2"/>
  <c r="BK148" i="2"/>
  <c r="BK142" i="2"/>
  <c r="J128" i="2"/>
  <c r="J129" i="3"/>
  <c r="BK155" i="4"/>
  <c r="J169" i="4"/>
  <c r="BK131" i="4"/>
  <c r="BK199" i="4"/>
  <c r="BK151" i="4"/>
  <c r="J143" i="4"/>
  <c r="J149" i="5"/>
  <c r="J142" i="5"/>
  <c r="J159" i="2"/>
  <c r="J155" i="2"/>
  <c r="BK150" i="2"/>
  <c r="J148" i="2"/>
  <c r="BK140" i="2"/>
  <c r="J138" i="2"/>
  <c r="J132" i="2"/>
  <c r="J126" i="2"/>
  <c r="J131" i="3"/>
  <c r="J127" i="3"/>
  <c r="J185" i="4"/>
  <c r="J153" i="4"/>
  <c r="BK147" i="4"/>
  <c r="BK187" i="4"/>
  <c r="BK178" i="4"/>
  <c r="J149" i="4"/>
  <c r="J127" i="4"/>
  <c r="J167" i="4"/>
  <c r="BK145" i="4"/>
  <c r="BK127" i="4"/>
  <c r="J161" i="4"/>
  <c r="BK143" i="4"/>
  <c r="BK163" i="4"/>
  <c r="BK149" i="4"/>
  <c r="BK142" i="5"/>
  <c r="BK132" i="5"/>
  <c r="BK147" i="5"/>
  <c r="BK138" i="5"/>
  <c r="J138" i="5"/>
  <c r="F39" i="2"/>
  <c r="J140" i="2"/>
  <c r="BK132" i="2"/>
  <c r="J130" i="2"/>
  <c r="AS98" i="1"/>
  <c r="BK125" i="3"/>
  <c r="J125" i="3"/>
  <c r="BK139" i="4"/>
  <c r="J137" i="4"/>
  <c r="BK185" i="4"/>
  <c r="J151" i="4"/>
  <c r="J133" i="4"/>
  <c r="BK171" i="4"/>
  <c r="J147" i="4"/>
  <c r="J129" i="4"/>
  <c r="BK173" i="4"/>
  <c r="J159" i="4"/>
  <c r="J180" i="4"/>
  <c r="J193" i="4"/>
  <c r="BK140" i="5"/>
  <c r="J144" i="5"/>
  <c r="J132" i="5"/>
  <c r="BK159" i="2"/>
  <c r="BK155" i="2"/>
  <c r="J152" i="2"/>
  <c r="J150" i="2"/>
  <c r="BK146" i="2"/>
  <c r="J144" i="2"/>
  <c r="BK138" i="2"/>
  <c r="J134" i="2"/>
  <c r="BK128" i="2"/>
  <c r="BK180" i="4"/>
  <c r="J199" i="4"/>
  <c r="BK182" i="4"/>
  <c r="BK135" i="4"/>
  <c r="BK193" i="4"/>
  <c r="BK159" i="4"/>
  <c r="J139" i="4"/>
  <c r="BK165" i="4"/>
  <c r="BK129" i="4"/>
  <c r="BK161" i="4"/>
  <c r="BK195" i="4"/>
  <c r="BK151" i="5"/>
  <c r="BK136" i="5"/>
  <c r="BK144" i="5"/>
  <c r="BK134" i="5"/>
  <c r="BK152" i="2"/>
  <c r="BK144" i="2"/>
  <c r="BK134" i="2"/>
  <c r="BK126" i="2"/>
  <c r="BK127" i="3"/>
  <c r="J175" i="4"/>
  <c r="J191" i="4"/>
  <c r="BK141" i="4"/>
  <c r="J157" i="4"/>
  <c r="BK197" i="4"/>
  <c r="BK175" i="4"/>
  <c r="BK130" i="5"/>
  <c r="BK157" i="2"/>
  <c r="J146" i="2"/>
  <c r="J136" i="2"/>
  <c r="J178" i="4"/>
  <c r="BK191" i="4"/>
  <c r="J135" i="4"/>
  <c r="J151" i="5"/>
  <c r="J130" i="5"/>
  <c r="J36" i="2"/>
  <c r="J189" i="4"/>
  <c r="J171" i="4"/>
  <c r="J165" i="4"/>
  <c r="J187" i="4"/>
  <c r="J131" i="4"/>
  <c r="BK153" i="4"/>
  <c r="J155" i="4"/>
  <c r="J147" i="5"/>
  <c r="J136" i="5"/>
  <c r="R154" i="2" l="1"/>
  <c r="BK124" i="3"/>
  <c r="J124" i="3"/>
  <c r="J100" i="3"/>
  <c r="R126" i="4"/>
  <c r="R125" i="4"/>
  <c r="T184" i="4"/>
  <c r="T125" i="2"/>
  <c r="T124" i="2" s="1"/>
  <c r="T123" i="2" s="1"/>
  <c r="T124" i="3"/>
  <c r="T123" i="3"/>
  <c r="T122" i="3" s="1"/>
  <c r="BK154" i="2"/>
  <c r="J154" i="2"/>
  <c r="J101" i="2"/>
  <c r="BK125" i="2"/>
  <c r="J125" i="2"/>
  <c r="J100" i="2"/>
  <c r="T154" i="2"/>
  <c r="R124" i="3"/>
  <c r="R123" i="3"/>
  <c r="R122" i="3"/>
  <c r="BK126" i="4"/>
  <c r="BK125" i="4" s="1"/>
  <c r="BK177" i="4"/>
  <c r="J177" i="4" s="1"/>
  <c r="J101" i="4" s="1"/>
  <c r="T177" i="4"/>
  <c r="R184" i="4"/>
  <c r="P154" i="2"/>
  <c r="P124" i="3"/>
  <c r="P123" i="3"/>
  <c r="P122" i="3"/>
  <c r="AU97" i="1" s="1"/>
  <c r="P126" i="4"/>
  <c r="P125" i="4"/>
  <c r="P177" i="4"/>
  <c r="R177" i="4"/>
  <c r="P184" i="4"/>
  <c r="P124" i="4" s="1"/>
  <c r="AU99" i="1" s="1"/>
  <c r="T129" i="5"/>
  <c r="T128" i="5"/>
  <c r="P125" i="2"/>
  <c r="P124" i="2"/>
  <c r="P123" i="2" s="1"/>
  <c r="AU96" i="1" s="1"/>
  <c r="T126" i="4"/>
  <c r="T125" i="4"/>
  <c r="T124" i="4" s="1"/>
  <c r="BK184" i="4"/>
  <c r="J184" i="4"/>
  <c r="J102" i="4"/>
  <c r="BK129" i="5"/>
  <c r="J129" i="5"/>
  <c r="J102" i="5"/>
  <c r="R129" i="5"/>
  <c r="R128" i="5" s="1"/>
  <c r="BK146" i="5"/>
  <c r="J146" i="5"/>
  <c r="J103" i="5"/>
  <c r="R146" i="5"/>
  <c r="R125" i="2"/>
  <c r="R124" i="2"/>
  <c r="R123" i="2"/>
  <c r="P129" i="5"/>
  <c r="P128" i="5"/>
  <c r="P125" i="5"/>
  <c r="AU100" i="1"/>
  <c r="P146" i="5"/>
  <c r="T146" i="5"/>
  <c r="J126" i="4"/>
  <c r="J100" i="4"/>
  <c r="J119" i="5"/>
  <c r="F122" i="5"/>
  <c r="BE130" i="5"/>
  <c r="BE132" i="5"/>
  <c r="F93" i="5"/>
  <c r="BE134" i="5"/>
  <c r="BE136" i="5"/>
  <c r="BE138" i="5"/>
  <c r="BE144" i="5"/>
  <c r="BE147" i="5"/>
  <c r="BE142" i="5"/>
  <c r="E85" i="5"/>
  <c r="J93" i="5"/>
  <c r="BE140" i="5"/>
  <c r="BE149" i="5"/>
  <c r="BE151" i="5"/>
  <c r="BE149" i="4"/>
  <c r="BE163" i="4"/>
  <c r="F120" i="4"/>
  <c r="BE133" i="4"/>
  <c r="BE167" i="4"/>
  <c r="BE189" i="4"/>
  <c r="BE193" i="4"/>
  <c r="J91" i="4"/>
  <c r="BE131" i="4"/>
  <c r="BE145" i="4"/>
  <c r="BE175" i="4"/>
  <c r="BE127" i="4"/>
  <c r="BE135" i="4"/>
  <c r="BE139" i="4"/>
  <c r="BE141" i="4"/>
  <c r="BE171" i="4"/>
  <c r="BE199" i="4"/>
  <c r="E112" i="4"/>
  <c r="BE143" i="4"/>
  <c r="BE153" i="4"/>
  <c r="BE155" i="4"/>
  <c r="BE161" i="4"/>
  <c r="BE169" i="4"/>
  <c r="BE185" i="4"/>
  <c r="BE191" i="4"/>
  <c r="BK123" i="3"/>
  <c r="J123" i="3"/>
  <c r="J99" i="3" s="1"/>
  <c r="F94" i="4"/>
  <c r="BE173" i="4"/>
  <c r="BE197" i="4"/>
  <c r="J93" i="4"/>
  <c r="BE129" i="4"/>
  <c r="BE137" i="4"/>
  <c r="BE147" i="4"/>
  <c r="BE151" i="4"/>
  <c r="BE157" i="4"/>
  <c r="BE159" i="4"/>
  <c r="BE165" i="4"/>
  <c r="BE178" i="4"/>
  <c r="BE180" i="4"/>
  <c r="BE182" i="4"/>
  <c r="BE187" i="4"/>
  <c r="BE195" i="4"/>
  <c r="BK124" i="2"/>
  <c r="BK123" i="2" s="1"/>
  <c r="J123" i="2" s="1"/>
  <c r="J98" i="2" s="1"/>
  <c r="E85" i="3"/>
  <c r="F118" i="3"/>
  <c r="F119" i="3"/>
  <c r="BE127" i="3"/>
  <c r="J91" i="3"/>
  <c r="J118" i="3"/>
  <c r="BE125" i="3"/>
  <c r="BE131" i="3"/>
  <c r="BE129" i="3"/>
  <c r="BC96" i="1"/>
  <c r="E85" i="2"/>
  <c r="J91" i="2"/>
  <c r="F93" i="2"/>
  <c r="J93" i="2"/>
  <c r="F94" i="2"/>
  <c r="BE126" i="2"/>
  <c r="BE128" i="2"/>
  <c r="BE130" i="2"/>
  <c r="BE132" i="2"/>
  <c r="BE134" i="2"/>
  <c r="BE136" i="2"/>
  <c r="BE138" i="2"/>
  <c r="BE140" i="2"/>
  <c r="BE142" i="2"/>
  <c r="BE144" i="2"/>
  <c r="BE146" i="2"/>
  <c r="BE148" i="2"/>
  <c r="BE150" i="2"/>
  <c r="BE152" i="2"/>
  <c r="BE155" i="2"/>
  <c r="BE157" i="2"/>
  <c r="BE159" i="2"/>
  <c r="AW96" i="1"/>
  <c r="BB96" i="1"/>
  <c r="BA96" i="1"/>
  <c r="BD96" i="1"/>
  <c r="F39" i="3"/>
  <c r="BD97" i="1" s="1"/>
  <c r="BD95" i="1" s="1"/>
  <c r="F38" i="4"/>
  <c r="BC99" i="1"/>
  <c r="J36" i="3"/>
  <c r="AW97" i="1"/>
  <c r="F38" i="5"/>
  <c r="BC100" i="1"/>
  <c r="F36" i="5"/>
  <c r="BA100" i="1"/>
  <c r="J36" i="5"/>
  <c r="AW100" i="1"/>
  <c r="AS94" i="1"/>
  <c r="F36" i="4"/>
  <c r="BA99" i="1"/>
  <c r="F36" i="3"/>
  <c r="BA97" i="1" s="1"/>
  <c r="BA95" i="1" s="1"/>
  <c r="AW95" i="1" s="1"/>
  <c r="F39" i="4"/>
  <c r="BD99" i="1" s="1"/>
  <c r="F38" i="3"/>
  <c r="BC97" i="1"/>
  <c r="BC95" i="1"/>
  <c r="AY95" i="1" s="1"/>
  <c r="J36" i="4"/>
  <c r="AW99" i="1"/>
  <c r="F37" i="5"/>
  <c r="BB100" i="1" s="1"/>
  <c r="F37" i="3"/>
  <c r="BB97" i="1"/>
  <c r="BB95" i="1"/>
  <c r="AX95" i="1" s="1"/>
  <c r="F37" i="4"/>
  <c r="BB99" i="1"/>
  <c r="F39" i="5"/>
  <c r="BD100" i="1" s="1"/>
  <c r="J125" i="4" l="1"/>
  <c r="J99" i="4" s="1"/>
  <c r="BK124" i="4"/>
  <c r="J124" i="4" s="1"/>
  <c r="J98" i="4" s="1"/>
  <c r="R125" i="5"/>
  <c r="T125" i="5"/>
  <c r="R124" i="4"/>
  <c r="BK128" i="5"/>
  <c r="J128" i="5" s="1"/>
  <c r="J101" i="5" s="1"/>
  <c r="BK122" i="3"/>
  <c r="J122" i="3"/>
  <c r="J98" i="3" s="1"/>
  <c r="J124" i="2"/>
  <c r="J99" i="2" s="1"/>
  <c r="AU95" i="1"/>
  <c r="F35" i="2"/>
  <c r="AZ96" i="1"/>
  <c r="F35" i="5"/>
  <c r="AZ100" i="1"/>
  <c r="J35" i="2"/>
  <c r="AV96" i="1" s="1"/>
  <c r="AT96" i="1" s="1"/>
  <c r="BD98" i="1"/>
  <c r="AU98" i="1"/>
  <c r="J32" i="2"/>
  <c r="AG96" i="1" s="1"/>
  <c r="F35" i="3"/>
  <c r="AZ97" i="1"/>
  <c r="BA98" i="1"/>
  <c r="AW98" i="1" s="1"/>
  <c r="J32" i="4"/>
  <c r="AG99" i="1"/>
  <c r="BB98" i="1"/>
  <c r="AX98" i="1" s="1"/>
  <c r="J35" i="5"/>
  <c r="AV100" i="1" s="1"/>
  <c r="AT100" i="1" s="1"/>
  <c r="J35" i="3"/>
  <c r="AV97" i="1"/>
  <c r="AT97" i="1"/>
  <c r="F35" i="4"/>
  <c r="AZ99" i="1" s="1"/>
  <c r="J35" i="4"/>
  <c r="AV99" i="1" s="1"/>
  <c r="AT99" i="1" s="1"/>
  <c r="BC98" i="1"/>
  <c r="AY98" i="1"/>
  <c r="BK125" i="5" l="1"/>
  <c r="J125" i="5"/>
  <c r="J98" i="5"/>
  <c r="AN99" i="1"/>
  <c r="J41" i="4"/>
  <c r="AN96" i="1"/>
  <c r="J41" i="2"/>
  <c r="AU94" i="1"/>
  <c r="AZ95" i="1"/>
  <c r="AV95" i="1"/>
  <c r="AT95" i="1" s="1"/>
  <c r="J32" i="3"/>
  <c r="AG97" i="1" s="1"/>
  <c r="AN97" i="1" s="1"/>
  <c r="BD94" i="1"/>
  <c r="W33" i="1"/>
  <c r="BB94" i="1"/>
  <c r="W31" i="1"/>
  <c r="BC94" i="1"/>
  <c r="W32" i="1"/>
  <c r="AZ98" i="1"/>
  <c r="AV98" i="1"/>
  <c r="AT98" i="1" s="1"/>
  <c r="BA94" i="1"/>
  <c r="W30" i="1" s="1"/>
  <c r="J41" i="3" l="1"/>
  <c r="J32" i="5"/>
  <c r="AG100" i="1" s="1"/>
  <c r="AW94" i="1"/>
  <c r="AK30" i="1" s="1"/>
  <c r="AG95" i="1"/>
  <c r="AY94" i="1"/>
  <c r="AX94" i="1"/>
  <c r="AZ94" i="1"/>
  <c r="W29" i="1"/>
  <c r="J41" i="5" l="1"/>
  <c r="AN95" i="1"/>
  <c r="AG98" i="1"/>
  <c r="AN98" i="1" s="1"/>
  <c r="AN100" i="1"/>
  <c r="AV94" i="1"/>
  <c r="AK29" i="1" s="1"/>
  <c r="AG94" i="1" l="1"/>
  <c r="AK26" i="1"/>
  <c r="AT94" i="1"/>
  <c r="AN94" i="1"/>
  <c r="AK35" i="1" l="1"/>
</calcChain>
</file>

<file path=xl/sharedStrings.xml><?xml version="1.0" encoding="utf-8"?>
<sst xmlns="http://schemas.openxmlformats.org/spreadsheetml/2006/main" count="2012" uniqueCount="407">
  <si>
    <t>Export Komplet</t>
  </si>
  <si>
    <t/>
  </si>
  <si>
    <t>2.0</t>
  </si>
  <si>
    <t>ZAMOK</t>
  </si>
  <si>
    <t>False</t>
  </si>
  <si>
    <t>{90f950f1-0e34-4365-82bc-2b0dd2eabe11}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</si>
  <si>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</si>
  <si>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</si>
  <si>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</si>
  <si>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</si>
  <si>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</si>
  <si>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</si>
  <si>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</si>
  <si>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</si>
  <si>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</si>
  <si>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</si>
  <si>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</si>
  <si>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Havarijní oprava přípojky a osvětlení Ondřejovice</t>
  </si>
  <si>
    <t>KSO:</t>
  </si>
  <si>
    <t>CC-CZ:</t>
  </si>
  <si>
    <t>Místo:</t>
  </si>
  <si>
    <t>Ondřejovice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</si>
  <si>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</si>
  <si>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</si>
  <si>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</si>
  <si>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</si>
  <si>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</si>
  <si>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</si>
  <si>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</si>
  <si>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</si>
  <si>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</si>
  <si>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</si>
  <si>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</si>
  <si>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</si>
  <si>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</si>
  <si>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</si>
  <si>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</si>
  <si>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</si>
  <si>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</si>
  <si>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</si>
  <si>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</si>
  <si>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</si>
  <si>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</si>
  <si>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</si>
  <si>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</si>
  <si>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</si>
  <si>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</si>
  <si>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</si>
  <si>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</si>
  <si>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</si>
  <si>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</si>
  <si>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</si>
  <si>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</si>
  <si>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</si>
  <si>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</si>
  <si>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</si>
  <si>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</si>
  <si>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</si>
  <si>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</si>
  <si>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</si>
  <si>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</si>
  <si>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</si>
  <si>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</si>
  <si>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</si>
  <si>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</si>
  <si>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</si>
  <si>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</si>
  <si>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</si>
  <si>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</si>
  <si>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</si>
  <si>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</si>
  <si>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</si>
  <si>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</si>
  <si>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</si>
  <si>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</si>
  <si>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</si>
  <si>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</si>
  <si>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SO01</t>
  </si>
  <si>
    <t>Oprava přípojky</t>
  </si>
  <si>
    <t>STA</t>
  </si>
  <si>
    <t>1</t>
  </si>
  <si>
    <t>{3e806f51-15a0-485a-8456-f4035c0b965c}</t>
  </si>
  <si>
    <t>2</t>
  </si>
  <si>
    <t>/</t>
  </si>
  <si>
    <t>1.1</t>
  </si>
  <si>
    <t>SUOŽI -Elektroinstalace</t>
  </si>
  <si>
    <t>Soupis</t>
  </si>
  <si>
    <t>{ddf4bb87-0754-4f09-835c-4c43d61818b9}</t>
  </si>
  <si>
    <t>1.2</t>
  </si>
  <si>
    <t>URS - Zemní práce</t>
  </si>
  <si>
    <t>{5df4134a-a1e9-4a5a-9e5a-14d181a094c2}</t>
  </si>
  <si>
    <t>SO02</t>
  </si>
  <si>
    <t xml:space="preserve">Oprava osvětlení </t>
  </si>
  <si>
    <t>{3c5ae00a-313c-4ae1-9ba6-2b3a36cb7e79}</t>
  </si>
  <si>
    <t>2.1</t>
  </si>
  <si>
    <t>SUOŽI - Elektroinstalace</t>
  </si>
  <si>
    <t>{409dd865-bb87-40fa-bf2f-fca2a90ced26}</t>
  </si>
  <si>
    <t>2.2</t>
  </si>
  <si>
    <t>{1d0f2e2e-f884-4cdf-bd75-b15a8478235f}</t>
  </si>
  <si>
    <t>KRYCÍ LIST SOUPISU PRACÍ</t>
  </si>
  <si>
    <t>Objekt:</t>
  </si>
  <si>
    <t>SO01 - Oprava přípojky</t>
  </si>
  <si>
    <t>Soupis:</t>
  </si>
  <si>
    <t>1.1 - SUOŽI -Elektroinstalace</t>
  </si>
  <si>
    <t>žst Ondřejovice</t>
  </si>
  <si>
    <t>Indrák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</si>
  <si>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</si>
  <si>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</si>
  <si>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</si>
  <si>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</si>
  <si>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</si>
  <si>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</si>
  <si>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</si>
  <si>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</si>
  <si>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</si>
  <si>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</si>
  <si>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</si>
  <si>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</si>
  <si>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</si>
  <si>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</si>
  <si>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</si>
  <si>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</si>
  <si>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</si>
  <si>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</si>
  <si>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</si>
  <si>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</si>
  <si>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</si>
  <si>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</si>
  <si>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</si>
  <si>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</si>
  <si>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</si>
  <si>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</si>
  <si>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24</t>
  </si>
  <si>
    <t>M</t>
  </si>
  <si>
    <t>7493600780R</t>
  </si>
  <si>
    <t>Kabelové a zásuvkové skříně, elektroměrové rozvaděče Skříně elektroměrové pro přímé měření Rozváděč pro jednosazbový jednofázový elektroměr do 25A kompaktní pilíř včetně základu</t>
  </si>
  <si>
    <t>kus</t>
  </si>
  <si>
    <t>128</t>
  </si>
  <si>
    <t>1974282529</t>
  </si>
  <si>
    <t>PP</t>
  </si>
  <si>
    <t>22</t>
  </si>
  <si>
    <t>7492501870R</t>
  </si>
  <si>
    <t>Kabely, vodiče, šňůry Cu - nn Kabel silový 4 a 5-žílový Cu, plastová izolace CYKY 4J10 (4Bx10)</t>
  </si>
  <si>
    <t>m</t>
  </si>
  <si>
    <t>645823010</t>
  </si>
  <si>
    <t>3</t>
  </si>
  <si>
    <t>7491100200</t>
  </si>
  <si>
    <t>Trubková vedení Ohebné elektroinstalační trubky KOPOFLEX  63 rudá</t>
  </si>
  <si>
    <t>512</t>
  </si>
  <si>
    <t>-629757517</t>
  </si>
  <si>
    <t>4</t>
  </si>
  <si>
    <t>7593500606</t>
  </si>
  <si>
    <t>Trasy kabelového vedení Kabelové krycí desky a pásy Fólie výstražná červená š. 20cm (HM0673909992020)</t>
  </si>
  <si>
    <t>1194759683</t>
  </si>
  <si>
    <t>26</t>
  </si>
  <si>
    <t>7491100500</t>
  </si>
  <si>
    <t>Trubková vedení Kovové elektroinstalační trubky 6042 ZNM pr.42 panc.se záv.</t>
  </si>
  <si>
    <t>Sborník UOŽI 01 2021</t>
  </si>
  <si>
    <t>-1413767202</t>
  </si>
  <si>
    <t>5</t>
  </si>
  <si>
    <t>7491600180</t>
  </si>
  <si>
    <t>Uzemnění Vnější Uzemňovací vedení v zemi, páskem FeZn do 120 mm2</t>
  </si>
  <si>
    <t>1571831856</t>
  </si>
  <si>
    <t>23</t>
  </si>
  <si>
    <t>7491601440</t>
  </si>
  <si>
    <t>Uzemnění Hromosvodné vedení Svorka SR 2a</t>
  </si>
  <si>
    <t>-1862949548</t>
  </si>
  <si>
    <t>25</t>
  </si>
  <si>
    <t>K</t>
  </si>
  <si>
    <t>7493655015</t>
  </si>
  <si>
    <t>Montáž skříní elektroměrových venkovních pro přímé měření do 80 A pro připojení kabelů do 16 mm2 jednosazbové, včetně jističe do 80 A kompaktní pilíř</t>
  </si>
  <si>
    <t>338835318</t>
  </si>
  <si>
    <t>Montáž skříní elektroměrových venkovních pro přímé měření do 80 A pro připojení kabelů do 16 mm2 jednosazbové, včetně jističe do 80 A kompaktní pilíř - včetně elektrovýzbroje, neobsahuje cenu za zemní práce</t>
  </si>
  <si>
    <t>27</t>
  </si>
  <si>
    <t>7491153020</t>
  </si>
  <si>
    <t>Montáž trubek kovových elektroinstalačních uložených volně nebo pevně závitových průměru do 42 mm</t>
  </si>
  <si>
    <t>692526764</t>
  </si>
  <si>
    <t>Montáž trubek kovových elektroinstalačních uložených volně nebo pevně závitových průměru do 42 mm - včetně naznačení trasy, rozměření, řezání trubek, kladení, osazení, zajištění a upevnění</t>
  </si>
  <si>
    <t>8</t>
  </si>
  <si>
    <t>7492554010</t>
  </si>
  <si>
    <t>Montáž kabelů 4- a 5-žílových Cu do 16 mm2</t>
  </si>
  <si>
    <t>-330541</t>
  </si>
  <si>
    <t>Montáž kabelů 4- a 5-žílových Cu do 16 mm2 - uložení do země, chráničky, na rošty, pod omítku apod.</t>
  </si>
  <si>
    <t>9</t>
  </si>
  <si>
    <t>7492751022</t>
  </si>
  <si>
    <t>Montáž ukončení kabelů nn v rozvaděči nebo na přístroji izolovaných s označením 2 - 5-ti žílových do 25 mm2</t>
  </si>
  <si>
    <t>-145718522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</si>
  <si>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</si>
  <si>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10</t>
  </si>
  <si>
    <t>7491652010</t>
  </si>
  <si>
    <t>Montáž vnějšího uzemnění uzemňovacích vodičů v zemi z pozinkované oceli (FeZn) do 120 mm2</t>
  </si>
  <si>
    <t>-1852910838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</si>
  <si>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</si>
  <si>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11</t>
  </si>
  <si>
    <t>7491654012</t>
  </si>
  <si>
    <t>Montáž svorek spojovacích se 3 a více šrouby (typ ST, SJ, SK, SZ, SR01, 02, aj.)</t>
  </si>
  <si>
    <t>-2062589528</t>
  </si>
  <si>
    <t>12</t>
  </si>
  <si>
    <t>7593505150</t>
  </si>
  <si>
    <t>Pokládka výstražné fólie do výkopu</t>
  </si>
  <si>
    <t>1660716286</t>
  </si>
  <si>
    <t>OST</t>
  </si>
  <si>
    <t>Ostatní</t>
  </si>
  <si>
    <t>30</t>
  </si>
  <si>
    <t>7498150510</t>
  </si>
  <si>
    <t>Vyhotovení výchozí revizní zprávy pro opravné práce pro objem investičních nákladů do 100 000 Kč</t>
  </si>
  <si>
    <t>-1112308646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</si>
  <si>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</si>
  <si>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20</t>
  </si>
  <si>
    <t>7498451010</t>
  </si>
  <si>
    <t>Měření zemničů zemních odporů - zemniče prvního nebo samostatného</t>
  </si>
  <si>
    <t>-712096616</t>
  </si>
  <si>
    <t>Měření zemničů zemních odporů - zemniče prvního nebo samostatného - včetně vyhotovení protokolu</t>
  </si>
  <si>
    <t>7499151010</t>
  </si>
  <si>
    <t>Dokončovací práce na elektrickém zařízení</t>
  </si>
  <si>
    <t>hod</t>
  </si>
  <si>
    <t>-1021520453</t>
  </si>
  <si>
    <t>Dokončovací práce na elektrickém zařízení - uvádění zařízení do provozu, drobné montážní práce v rozvaděčích, koordinaci se zhotoviteli souvisejících zařízení apod.</t>
  </si>
  <si>
    <t>1.2 - URS - Zemní práce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</si>
  <si>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</si>
  <si>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</si>
  <si>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</si>
  <si>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</si>
  <si>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</si>
  <si>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460141112R</t>
  </si>
  <si>
    <t>Hloubení nezapažených jam při elektromontážích strojně v hornině tř I skupiny 3</t>
  </si>
  <si>
    <t>m3</t>
  </si>
  <si>
    <t>64</t>
  </si>
  <si>
    <t>2115130699</t>
  </si>
  <si>
    <t>Hloubení nezapažených jam strojně včetně urovnáním dna s přemístěním výkopku do vzdálenosti 3 m od okraje jámy nebo s naložením na dopravní prostředek v hornině třídy těžitelnosti I skupiny 3</t>
  </si>
  <si>
    <t>460171142</t>
  </si>
  <si>
    <t>Hloubení kabelových nezapažených rýh strojně š 35 cm hl 50 cm v hornině tř I skupiny 3</t>
  </si>
  <si>
    <t>CS ÚRS 2021 02</t>
  </si>
  <si>
    <t>539734506</t>
  </si>
  <si>
    <t>Hloubení nezapažených kabelových rýh strojně včetně urovnání dna s přemístěním výkopku do vzdálenosti 3 m od okraje jámy nebo s naložením na dopravní prostředek šířky 35 cm hloubky 50 cm v hornině třídy těžitelnosti I skupiny 3</t>
  </si>
  <si>
    <t>460451152</t>
  </si>
  <si>
    <t>Zásyp kabelových rýh strojně se zhutněním š 35 cm hl 50 cm z horniny tř I skupiny 3</t>
  </si>
  <si>
    <t>174400038</t>
  </si>
  <si>
    <t>Zásyp kabelových rýh strojně s přemístěním sypaniny ze vzdálenosti do 10 m, s uložením výkopku ve vrstvách včetně zhutnění a urovnání povrchu šířky 35 cm hloubky 50 cm z horniny třídy těžitelnosti I skupiny 3</t>
  </si>
  <si>
    <t>58932563R</t>
  </si>
  <si>
    <t>beton C 16/20 X0,XC1 kamenivo frakce 0/8</t>
  </si>
  <si>
    <t>299484897</t>
  </si>
  <si>
    <t xml:space="preserve">SO02 - Oprava osvětlení </t>
  </si>
  <si>
    <t>2.1 - SUOŽI - Elektroinstalace</t>
  </si>
  <si>
    <t>VRN - Vedlejší rozpočtové náklady</t>
  </si>
  <si>
    <t>43</t>
  </si>
  <si>
    <t>7493102200</t>
  </si>
  <si>
    <t>Venkovní osvětlení Rozvaděče pro napájení osvětlení železničních prostranství do 4ks 3-f větví s PLC řídícím systémem</t>
  </si>
  <si>
    <t>-1410823347</t>
  </si>
  <si>
    <t>38</t>
  </si>
  <si>
    <t>7493100060</t>
  </si>
  <si>
    <t>Venkovní osvětlení Osvětlovací stožáry sklopné výšky od 10 do 12 m, žárově zinkovaný, vč. výstroje, stožár nesmí mít dvířka (z důvodu neoprávněného vstupu)</t>
  </si>
  <si>
    <t>-1053709445</t>
  </si>
  <si>
    <t>7493100460</t>
  </si>
  <si>
    <t>Venkovní osvětlení Výložníky pro osvětlovací stožáry Dvouramenný</t>
  </si>
  <si>
    <t>-1655472380</t>
  </si>
  <si>
    <t>40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</si>
  <si>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</si>
  <si>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</si>
  <si>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-694287032</t>
  </si>
  <si>
    <t>41</t>
  </si>
  <si>
    <t>7492502030R</t>
  </si>
  <si>
    <t>Kabely, vodiče, šňůry Cu - nn Kabel silový 4 a 5-žílový Cu, plastová izolace CYKY 5J6 (5Cx6)</t>
  </si>
  <si>
    <t>1128868093</t>
  </si>
  <si>
    <t>46</t>
  </si>
  <si>
    <t>7492502020R</t>
  </si>
  <si>
    <t>Kabely, vodiče, šňůry Cu - nn Kabel silový 4 a 5-žílový Cu, plastová izolace CYKY 5J4 (5Cx4)</t>
  </si>
  <si>
    <t>1959432606</t>
  </si>
  <si>
    <t>7492501760R</t>
  </si>
  <si>
    <t>Kabely, vodiče, šňůry Cu - nn Kabel silový 2 a 3-žílový Cu, plastová izolace CYKY 3J1,5  (3Cx 1,5)</t>
  </si>
  <si>
    <t>-736307748</t>
  </si>
  <si>
    <t>6</t>
  </si>
  <si>
    <t>840477213</t>
  </si>
  <si>
    <t>7</t>
  </si>
  <si>
    <t>-1543747912</t>
  </si>
  <si>
    <t>1694176473</t>
  </si>
  <si>
    <t>7491600190</t>
  </si>
  <si>
    <t>Uzemnění Vnější Uzemňovací vedení v zemi, kruhovým vodičem FeZn do D=10 mm</t>
  </si>
  <si>
    <t>-428038393</t>
  </si>
  <si>
    <t>2077931988</t>
  </si>
  <si>
    <t>7491601470</t>
  </si>
  <si>
    <t>Uzemnění Hromosvodné vedení Svorka SR 3b - plech</t>
  </si>
  <si>
    <t>-538751521</t>
  </si>
  <si>
    <t>37</t>
  </si>
  <si>
    <t>7493171012</t>
  </si>
  <si>
    <t>Demontáž osvětlovacích stožárů výšky přes 6 do 14 m</t>
  </si>
  <si>
    <t>-1128695389</t>
  </si>
  <si>
    <t>Demontáž osvětlovacích stožárů výšky přes 6 do 14 m - včetně veškeré elektrovýzbroje (svítidla, kabely, rozvodnice)</t>
  </si>
  <si>
    <t>14</t>
  </si>
  <si>
    <t>7493174015</t>
  </si>
  <si>
    <t>Demontáž svítidel z osvětlovacího stožáru, osvětlovací věže nebo brány trakčního vedení</t>
  </si>
  <si>
    <t>533425565</t>
  </si>
  <si>
    <t>44</t>
  </si>
  <si>
    <t>7493156010</t>
  </si>
  <si>
    <t>Montáž rozvaděče pro napájení osvětlení železničních prostranství do 8 kusů 3-f vývodů</t>
  </si>
  <si>
    <t>-1786946338</t>
  </si>
  <si>
    <t>Montáž rozvaděče pro napájení osvětlení železničních prostranství do 8 kusů 3-f vývodů - do terénu nebo rozvodny včetně elektrovýzbroje</t>
  </si>
  <si>
    <t>13</t>
  </si>
  <si>
    <t>7493151010</t>
  </si>
  <si>
    <t>Montáž osvětlovacích stožárů včetně výstroje sklopných výšky do 12 m</t>
  </si>
  <si>
    <t>303244984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</si>
  <si>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</si>
  <si>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39</t>
  </si>
  <si>
    <t>7493152015</t>
  </si>
  <si>
    <t>Montáž ocelových výložníků pro osvětlovací stožáry na sloup nebo stěnu výšky do 6 m dvouramenných</t>
  </si>
  <si>
    <t>-607488829</t>
  </si>
  <si>
    <t>Montáž ocelových výložníků pro osvětlovací stožáry na sloup nebo stěnu výšky do 6 m dvouramenných - včetně veškerého příslušenství a výstroje</t>
  </si>
  <si>
    <t>7493152530</t>
  </si>
  <si>
    <t>Montáž svítidla pro železnici na sklopný stožár</t>
  </si>
  <si>
    <t>-811313439</t>
  </si>
  <si>
    <t>Montáž svítidla pro železnici na sklopný stožár - kompletace a montáž včetně "superlife" světelného zdroje, elektronického předřadníku a připojení kabelu</t>
  </si>
  <si>
    <t>18</t>
  </si>
  <si>
    <t>1607935846</t>
  </si>
  <si>
    <t>19</t>
  </si>
  <si>
    <t>7492553010</t>
  </si>
  <si>
    <t>Montáž kabelů 2- a 3-žílových Cu do 16 mm2</t>
  </si>
  <si>
    <t>2124141599</t>
  </si>
  <si>
    <t>Montáž kabelů 2- a 3-žílových Cu do 16 mm2 - uložení do země, chráničky, na rošty, pod omítku apod.</t>
  </si>
  <si>
    <t>664873262</t>
  </si>
  <si>
    <t>-1030540498</t>
  </si>
  <si>
    <t>1907265390</t>
  </si>
  <si>
    <t>1320735722</t>
  </si>
  <si>
    <t>VRN</t>
  </si>
  <si>
    <t>Vedlejší rozpočtové náklady</t>
  </si>
  <si>
    <t>022101021</t>
  </si>
  <si>
    <t>Geodetické práce Geodetické práce po ukončení opravy</t>
  </si>
  <si>
    <t>%</t>
  </si>
  <si>
    <t>1326937509</t>
  </si>
  <si>
    <t>023101001</t>
  </si>
  <si>
    <t>Projektové práce Projektové práce v rozsahu ZRN (vyjma dále jmenované práce) do 1 mil. Kč</t>
  </si>
  <si>
    <t>1570244906</t>
  </si>
  <si>
    <t>28</t>
  </si>
  <si>
    <t>024101401</t>
  </si>
  <si>
    <t>Inženýrská činnost koordinační a kompletační činnost</t>
  </si>
  <si>
    <t>-1568026452</t>
  </si>
  <si>
    <t>29</t>
  </si>
  <si>
    <t>7498150515</t>
  </si>
  <si>
    <t>Vyhotovení výchozí revizní zprávy pro opravné práce pro objem investičních nákladů přes 100 000 do 500 000 Kč</t>
  </si>
  <si>
    <t>-249545371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</si>
  <si>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</si>
  <si>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</si>
  <si>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</si>
  <si>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1787796966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</si>
  <si>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</si>
  <si>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31</t>
  </si>
  <si>
    <t>7498351010</t>
  </si>
  <si>
    <t>Vydání průkazu způsobilosti pro funkční celek, provizorní stav</t>
  </si>
  <si>
    <t>16</t>
  </si>
  <si>
    <t>1241594426</t>
  </si>
  <si>
    <t>Vydání průkazu způsobilosti pro funkční celek, provizorní stav - vyhotovení dokladu o silnoproudých zařízeních a vydání průkazu způsobilosti</t>
  </si>
  <si>
    <t>32</t>
  </si>
  <si>
    <t>-74071721</t>
  </si>
  <si>
    <t>33</t>
  </si>
  <si>
    <t>7498457010</t>
  </si>
  <si>
    <t>Měření intenzity osvětlení instalovaného v rozsahu 1 000 m2 zjišťované plochy</t>
  </si>
  <si>
    <t>-2045899330</t>
  </si>
  <si>
    <t>Měření intenzity osvětlení instalovaného v rozsahu 1 000 m2 zjišťované plochy - měření intenzity umělého osvětlení v rozsahu tohoto SO dle ČSN EN 12464-1/2 včetně vyhotovení protokolu</t>
  </si>
  <si>
    <t>34</t>
  </si>
  <si>
    <t>875097984</t>
  </si>
  <si>
    <t>35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</si>
  <si>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</si>
  <si>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</si>
  <si>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-1022352236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</si>
  <si>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</si>
  <si>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</t>
  </si>
  <si>
    <t>9903100100</t>
  </si>
  <si>
    <t>Přeprava mechanizace na místo prováděných prací o hmotnosti do 12 t přes 50 do 100 km</t>
  </si>
  <si>
    <t>-1463437960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</si>
  <si>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</si>
  <si>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2.2 - URS - Zemní práce</t>
  </si>
  <si>
    <t>HSV - Práce a dodávky HSV</t>
  </si>
  <si>
    <t xml:space="preserve">    997 - Přesun sutě</t>
  </si>
  <si>
    <t>HSV</t>
  </si>
  <si>
    <t>Práce a dodávky HSV</t>
  </si>
  <si>
    <t>997</t>
  </si>
  <si>
    <t>Přesun sutě</t>
  </si>
  <si>
    <t>460010021</t>
  </si>
  <si>
    <t>Vytyčení trasy vedení podzemního v obvodu železniční stanice</t>
  </si>
  <si>
    <t>km</t>
  </si>
  <si>
    <t>CS ÚRS 2021 01</t>
  </si>
  <si>
    <t>1365875953</t>
  </si>
  <si>
    <t>Vytyčení trasy vedení kabelového (podzemního) v obvodu železniční stanice</t>
  </si>
  <si>
    <t>460141112</t>
  </si>
  <si>
    <t>-642556106</t>
  </si>
  <si>
    <t>-1389837040</t>
  </si>
  <si>
    <t>2143885143</t>
  </si>
  <si>
    <t>460641212</t>
  </si>
  <si>
    <t>Výztuž základových konstrukcí při elektromontážích betonářskou ocelí 10 505</t>
  </si>
  <si>
    <t>t</t>
  </si>
  <si>
    <t>103531991</t>
  </si>
  <si>
    <t>Základové konstrukce výztuž z betonářské oceli 10 505</t>
  </si>
  <si>
    <t>460881611</t>
  </si>
  <si>
    <t>Kladení dlažby z dlaždic betonových 4hranných do lože z kameniva těženého při elektromontážích</t>
  </si>
  <si>
    <t>m2</t>
  </si>
  <si>
    <t>376673348</t>
  </si>
  <si>
    <t>Kryt vozovek a chodníků kladení dlažby (materiál ve specifikaci) včetně spárování, do lože z kameniva těženého z dlaždic betonových čtyřhranných</t>
  </si>
  <si>
    <t>58932563</t>
  </si>
  <si>
    <t>-1367491027</t>
  </si>
  <si>
    <t>59245601</t>
  </si>
  <si>
    <t>dlažba desková betonová 500x500x50mm přírodní</t>
  </si>
  <si>
    <t>-1631289512</t>
  </si>
  <si>
    <t>-1112989138</t>
  </si>
  <si>
    <t>-308222874</t>
  </si>
  <si>
    <t>997013601</t>
  </si>
  <si>
    <t>Poplatek za uložení na skládce (skládkovné) stavebního odpadu betonového kód odpadu 17 01 01</t>
  </si>
  <si>
    <t>1046745608</t>
  </si>
  <si>
    <t>Poplatek za uložení stavebního odpadu na skládce (skládkovné) z prostého betonu zatříděného do Katalogu odpadů pod kódem 17 01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</si>
</sst>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19"/>
      <c r="AQ5" s="19"/>
      <c r="AR5" s="17"/>
      <c r="BE5" s="24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19"/>
      <c r="AQ6" s="19"/>
      <c r="AR6" s="17"/>
      <c r="BE6" s="24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4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7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4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4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7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E13" s="247"/>
      <c r="BS13" s="14" t="s">
        <v>6</v>
      </c>
    </row>
    <row r="14" spans="1:74">
      <c r="B14" s="18"/>
      <c r="C14" s="19"/>
      <c r="D14" s="19"/>
      <c r="E14" s="252" t="s">
        <v>28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4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7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47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7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4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47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7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7"/>
    </row>
    <row r="23" spans="1:71" s="1" customFormat="1" ht="16.5" customHeight="1">
      <c r="B23" s="18"/>
      <c r="C23" s="19"/>
      <c r="D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  <c r="BE23" s="24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7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5">
        <f>ROUND(AG94,2)</f>
        <v>0</v>
      </c>
      <c r="AL26" s="256"/>
      <c r="AM26" s="256"/>
      <c r="AN26" s="256"/>
      <c r="AO26" s="256"/>
      <c r="AP26" s="33"/>
      <c r="AQ26" s="33"/>
      <c r="AR26" s="36"/>
      <c r="BE26" s="24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7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34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35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36</v>
      </c>
      <c r="AL28" s="257"/>
      <c r="AM28" s="257"/>
      <c r="AN28" s="257"/>
      <c r="AO28" s="257"/>
      <c r="AP28" s="33"/>
      <c r="AQ28" s="33"/>
      <c r="AR28" s="36"/>
      <c r="BE28" s="247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60">
        <v>0.21</v>
      </c>
      <c r="M29" s="259"/>
      <c r="N29" s="259"/>
      <c r="O29" s="259"/>
      <c r="P29" s="259"/>
      <c r="Q29" s="38"/>
      <c r="R29" s="38"/>
      <c r="S29" s="38"/>
      <c r="T29" s="38"/>
      <c r="U29" s="38"/>
      <c r="V29" s="38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38"/>
      <c r="AG29" s="38"/>
      <c r="AH29" s="38"/>
      <c r="AI29" s="38"/>
      <c r="AJ29" s="38"/>
      <c r="AK29" s="258">
        <f>ROUND(AV94, 2)</f>
        <v>0</v>
      </c>
      <c r="AL29" s="259"/>
      <c r="AM29" s="259"/>
      <c r="AN29" s="259"/>
      <c r="AO29" s="259"/>
      <c r="AP29" s="38"/>
      <c r="AQ29" s="38"/>
      <c r="AR29" s="39"/>
      <c r="BE29" s="248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60">
        <v>0.15</v>
      </c>
      <c r="M30" s="259"/>
      <c r="N30" s="259"/>
      <c r="O30" s="259"/>
      <c r="P30" s="259"/>
      <c r="Q30" s="38"/>
      <c r="R30" s="38"/>
      <c r="S30" s="38"/>
      <c r="T30" s="38"/>
      <c r="U30" s="38"/>
      <c r="V30" s="38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38"/>
      <c r="AG30" s="38"/>
      <c r="AH30" s="38"/>
      <c r="AI30" s="38"/>
      <c r="AJ30" s="38"/>
      <c r="AK30" s="258">
        <f>ROUND(AW94, 2)</f>
        <v>0</v>
      </c>
      <c r="AL30" s="259"/>
      <c r="AM30" s="259"/>
      <c r="AN30" s="259"/>
      <c r="AO30" s="259"/>
      <c r="AP30" s="38"/>
      <c r="AQ30" s="38"/>
      <c r="AR30" s="39"/>
      <c r="BE30" s="248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60">
        <v>0.21</v>
      </c>
      <c r="M31" s="259"/>
      <c r="N31" s="259"/>
      <c r="O31" s="259"/>
      <c r="P31" s="259"/>
      <c r="Q31" s="38"/>
      <c r="R31" s="38"/>
      <c r="S31" s="38"/>
      <c r="T31" s="38"/>
      <c r="U31" s="38"/>
      <c r="V31" s="38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38"/>
      <c r="AG31" s="38"/>
      <c r="AH31" s="38"/>
      <c r="AI31" s="38"/>
      <c r="AJ31" s="38"/>
      <c r="AK31" s="258">
        <v>0</v>
      </c>
      <c r="AL31" s="259"/>
      <c r="AM31" s="259"/>
      <c r="AN31" s="259"/>
      <c r="AO31" s="259"/>
      <c r="AP31" s="38"/>
      <c r="AQ31" s="38"/>
      <c r="AR31" s="39"/>
      <c r="BE31" s="248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60">
        <v>0.15</v>
      </c>
      <c r="M32" s="259"/>
      <c r="N32" s="259"/>
      <c r="O32" s="259"/>
      <c r="P32" s="259"/>
      <c r="Q32" s="38"/>
      <c r="R32" s="38"/>
      <c r="S32" s="38"/>
      <c r="T32" s="38"/>
      <c r="U32" s="38"/>
      <c r="V32" s="38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38"/>
      <c r="AG32" s="38"/>
      <c r="AH32" s="38"/>
      <c r="AI32" s="38"/>
      <c r="AJ32" s="38"/>
      <c r="AK32" s="258">
        <v>0</v>
      </c>
      <c r="AL32" s="259"/>
      <c r="AM32" s="259"/>
      <c r="AN32" s="259"/>
      <c r="AO32" s="259"/>
      <c r="AP32" s="38"/>
      <c r="AQ32" s="38"/>
      <c r="AR32" s="39"/>
      <c r="BE32" s="248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60">
        <v>0</v>
      </c>
      <c r="M33" s="259"/>
      <c r="N33" s="259"/>
      <c r="O33" s="259"/>
      <c r="P33" s="259"/>
      <c r="Q33" s="38"/>
      <c r="R33" s="38"/>
      <c r="S33" s="38"/>
      <c r="T33" s="38"/>
      <c r="U33" s="38"/>
      <c r="V33" s="38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38"/>
      <c r="AG33" s="38"/>
      <c r="AH33" s="38"/>
      <c r="AI33" s="38"/>
      <c r="AJ33" s="38"/>
      <c r="AK33" s="258">
        <v>0</v>
      </c>
      <c r="AL33" s="259"/>
      <c r="AM33" s="259"/>
      <c r="AN33" s="259"/>
      <c r="AO33" s="259"/>
      <c r="AP33" s="38"/>
      <c r="AQ33" s="38"/>
      <c r="AR33" s="39"/>
      <c r="BE33" s="24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7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64" t="s">
        <v>45</v>
      </c>
      <c r="Y35" s="262"/>
      <c r="Z35" s="262"/>
      <c r="AA35" s="262"/>
      <c r="AB35" s="262"/>
      <c r="AC35" s="42"/>
      <c r="AD35" s="42"/>
      <c r="AE35" s="42"/>
      <c r="AF35" s="42"/>
      <c r="AG35" s="42"/>
      <c r="AH35" s="42"/>
      <c r="AI35" s="42"/>
      <c r="AJ35" s="42"/>
      <c r="AK35" s="261">
        <f>SUM(AK26:AK33)</f>
        <v>0</v>
      </c>
      <c r="AL35" s="262"/>
      <c r="AM35" s="262"/>
      <c r="AN35" s="262"/>
      <c r="AO35" s="26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2021-05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1" t="str">
        <f>K6</f>
        <v>Havarijní oprava přípojky a osvětlení Ondřejovice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Ondřejovice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3" t="str">
        <f>IF(AN8= "","",AN8)</f>
        <v/>
      </c>
      <c r="AN87" s="223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30" t="str">
        <f>IF(E17="","",E17)</f>
        <v xml:space="preserve"> </v>
      </c>
      <c r="AN89" s="231"/>
      <c r="AO89" s="231"/>
      <c r="AP89" s="231"/>
      <c r="AQ89" s="33"/>
      <c r="AR89" s="36"/>
      <c r="AS89" s="224" t="s">
        <v>53</v>
      </c>
      <c r="AT89" s="22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30" t="str">
        <f>IF(E20="","",E20)</f>
        <v xml:space="preserve"> </v>
      </c>
      <c r="AN90" s="231"/>
      <c r="AO90" s="231"/>
      <c r="AP90" s="231"/>
      <c r="AQ90" s="33"/>
      <c r="AR90" s="36"/>
      <c r="AS90" s="226"/>
      <c r="AT90" s="22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8"/>
      <c r="AT91" s="22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2" t="s">
        <v>54</v>
      </c>
      <c r="D92" s="233"/>
      <c r="E92" s="233"/>
      <c r="F92" s="233"/>
      <c r="G92" s="233"/>
      <c r="H92" s="70"/>
      <c r="I92" s="235" t="s">
        <v>55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4" t="s">
        <v>56</v>
      </c>
      <c r="AH92" s="233"/>
      <c r="AI92" s="233"/>
      <c r="AJ92" s="233"/>
      <c r="AK92" s="233"/>
      <c r="AL92" s="233"/>
      <c r="AM92" s="233"/>
      <c r="AN92" s="235" t="s">
        <v>57</v>
      </c>
      <c r="AO92" s="233"/>
      <c r="AP92" s="236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4">
        <f>ROUND(AG95+AG98,2)</f>
        <v>0</v>
      </c>
      <c r="AH94" s="244"/>
      <c r="AI94" s="244"/>
      <c r="AJ94" s="244"/>
      <c r="AK94" s="244"/>
      <c r="AL94" s="244"/>
      <c r="AM94" s="244"/>
      <c r="AN94" s="245">
        <f t="shared" ref="AN94:AN100" si="0">SUM(AG94,AT94)</f>
        <v>0</v>
      </c>
      <c r="AO94" s="245"/>
      <c r="AP94" s="245"/>
      <c r="AQ94" s="82" t="s">
        <v>1</v>
      </c>
      <c r="AR94" s="83"/>
      <c r="AS94" s="84">
        <f>ROUND(AS95+AS98,2)</f>
        <v>0</v>
      </c>
      <c r="AT94" s="85">
        <f t="shared" ref="AT94:AT100" si="1">ROUND(SUM(AV94:AW94),2)</f>
        <v>0</v>
      </c>
      <c r="AU94" s="86">
        <f>ROUND(AU95+AU98,5)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ROUND(AZ95+AZ98,2)</f>
        <v>0</v>
      </c>
      <c r="BA94" s="85">
        <f>ROUND(BA95+BA98,2)</f>
        <v>0</v>
      </c>
      <c r="BB94" s="85">
        <f>ROUND(BB95+BB98,2)</f>
        <v>0</v>
      </c>
      <c r="BC94" s="85">
        <f>ROUND(BC95+BC98,2)</f>
        <v>0</v>
      </c>
      <c r="BD94" s="87">
        <f>ROUND(BD95+BD98,2)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B95" s="90"/>
      <c r="C95" s="91"/>
      <c r="D95" s="240" t="s">
        <v>77</v>
      </c>
      <c r="E95" s="240"/>
      <c r="F95" s="240"/>
      <c r="G95" s="240"/>
      <c r="H95" s="240"/>
      <c r="I95" s="92"/>
      <c r="J95" s="240" t="s">
        <v>78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37">
        <f>ROUND(SUM(AG96:AG97),2)</f>
        <v>0</v>
      </c>
      <c r="AH95" s="238"/>
      <c r="AI95" s="238"/>
      <c r="AJ95" s="238"/>
      <c r="AK95" s="238"/>
      <c r="AL95" s="238"/>
      <c r="AM95" s="238"/>
      <c r="AN95" s="239">
        <f t="shared" si="0"/>
        <v>0</v>
      </c>
      <c r="AO95" s="238"/>
      <c r="AP95" s="238"/>
      <c r="AQ95" s="93" t="s">
        <v>79</v>
      </c>
      <c r="AR95" s="94"/>
      <c r="AS95" s="95">
        <f>ROUND(SUM(AS96:AS97),2)</f>
        <v>0</v>
      </c>
      <c r="AT95" s="96">
        <f t="shared" si="1"/>
        <v>0</v>
      </c>
      <c r="AU95" s="97">
        <f>ROUND(SUM(AU96:AU97),5)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ROUND(SUM(AZ96:AZ97),2)</f>
        <v>0</v>
      </c>
      <c r="BA95" s="96">
        <f>ROUND(SUM(BA96:BA97),2)</f>
        <v>0</v>
      </c>
      <c r="BB95" s="96">
        <f>ROUND(SUM(BB96:BB97),2)</f>
        <v>0</v>
      </c>
      <c r="BC95" s="96">
        <f>ROUND(SUM(BC96:BC97),2)</f>
        <v>0</v>
      </c>
      <c r="BD95" s="98">
        <f>ROUND(SUM(BD96:BD97),2)</f>
        <v>0</v>
      </c>
      <c r="BS95" s="99" t="s">
        <v>72</v>
      </c>
      <c r="BT95" s="99" t="s">
        <v>80</v>
      </c>
      <c r="BU95" s="99" t="s">
        <v>74</v>
      </c>
      <c r="BV95" s="99" t="s">
        <v>75</v>
      </c>
      <c r="BW95" s="99" t="s">
        <v>81</v>
      </c>
      <c r="BX95" s="99" t="s">
        <v>5</v>
      </c>
      <c r="CL95" s="99" t="s">
        <v>1</v>
      </c>
      <c r="CM95" s="99" t="s">
        <v>82</v>
      </c>
    </row>
    <row r="96" spans="1:91" s="4" customFormat="1" ht="16.5" customHeight="1">
      <c r="A96" s="100" t="s">
        <v>83</v>
      </c>
      <c r="B96" s="55"/>
      <c r="C96" s="101"/>
      <c r="D96" s="101"/>
      <c r="E96" s="243" t="s">
        <v>84</v>
      </c>
      <c r="F96" s="243"/>
      <c r="G96" s="243"/>
      <c r="H96" s="243"/>
      <c r="I96" s="243"/>
      <c r="J96" s="101"/>
      <c r="K96" s="243" t="s">
        <v>85</v>
      </c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41">
        <f>'1.1 - SUOŽI -Elektroinsta...'!J32</f>
        <v>0</v>
      </c>
      <c r="AH96" s="242"/>
      <c r="AI96" s="242"/>
      <c r="AJ96" s="242"/>
      <c r="AK96" s="242"/>
      <c r="AL96" s="242"/>
      <c r="AM96" s="242"/>
      <c r="AN96" s="241">
        <f t="shared" si="0"/>
        <v>0</v>
      </c>
      <c r="AO96" s="242"/>
      <c r="AP96" s="242"/>
      <c r="AQ96" s="102" t="s">
        <v>86</v>
      </c>
      <c r="AR96" s="57"/>
      <c r="AS96" s="103">
        <v>0</v>
      </c>
      <c r="AT96" s="104">
        <f t="shared" si="1"/>
        <v>0</v>
      </c>
      <c r="AU96" s="105">
        <f>'1.1 - SUOŽI -Elektroinsta...'!P123</f>
        <v>0</v>
      </c>
      <c r="AV96" s="104">
        <f>'1.1 - SUOŽI -Elektroinsta...'!J35</f>
        <v>0</v>
      </c>
      <c r="AW96" s="104">
        <f>'1.1 - SUOŽI -Elektroinsta...'!J36</f>
        <v>0</v>
      </c>
      <c r="AX96" s="104">
        <f>'1.1 - SUOŽI -Elektroinsta...'!J37</f>
        <v>0</v>
      </c>
      <c r="AY96" s="104">
        <f>'1.1 - SUOŽI -Elektroinsta...'!J38</f>
        <v>0</v>
      </c>
      <c r="AZ96" s="104">
        <f>'1.1 - SUOŽI -Elektroinsta...'!F35</f>
        <v>0</v>
      </c>
      <c r="BA96" s="104">
        <f>'1.1 - SUOŽI -Elektroinsta...'!F36</f>
        <v>0</v>
      </c>
      <c r="BB96" s="104">
        <f>'1.1 - SUOŽI -Elektroinsta...'!F37</f>
        <v>0</v>
      </c>
      <c r="BC96" s="104">
        <f>'1.1 - SUOŽI -Elektroinsta...'!F38</f>
        <v>0</v>
      </c>
      <c r="BD96" s="106">
        <f>'1.1 - SUOŽI -Elektroinsta...'!F39</f>
        <v>0</v>
      </c>
      <c r="BT96" s="107" t="s">
        <v>82</v>
      </c>
      <c r="BV96" s="107" t="s">
        <v>75</v>
      </c>
      <c r="BW96" s="107" t="s">
        <v>87</v>
      </c>
      <c r="BX96" s="107" t="s">
        <v>81</v>
      </c>
      <c r="CL96" s="107" t="s">
        <v>1</v>
      </c>
    </row>
    <row r="97" spans="1:91" s="4" customFormat="1" ht="16.5" customHeight="1">
      <c r="A97" s="100" t="s">
        <v>83</v>
      </c>
      <c r="B97" s="55"/>
      <c r="C97" s="101"/>
      <c r="D97" s="101"/>
      <c r="E97" s="243" t="s">
        <v>88</v>
      </c>
      <c r="F97" s="243"/>
      <c r="G97" s="243"/>
      <c r="H97" s="243"/>
      <c r="I97" s="243"/>
      <c r="J97" s="101"/>
      <c r="K97" s="243" t="s">
        <v>89</v>
      </c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1">
        <f>'1.2 - URS - Zemní práce'!J32</f>
        <v>0</v>
      </c>
      <c r="AH97" s="242"/>
      <c r="AI97" s="242"/>
      <c r="AJ97" s="242"/>
      <c r="AK97" s="242"/>
      <c r="AL97" s="242"/>
      <c r="AM97" s="242"/>
      <c r="AN97" s="241">
        <f t="shared" si="0"/>
        <v>0</v>
      </c>
      <c r="AO97" s="242"/>
      <c r="AP97" s="242"/>
      <c r="AQ97" s="102" t="s">
        <v>86</v>
      </c>
      <c r="AR97" s="57"/>
      <c r="AS97" s="103">
        <v>0</v>
      </c>
      <c r="AT97" s="104">
        <f t="shared" si="1"/>
        <v>0</v>
      </c>
      <c r="AU97" s="105">
        <f>'1.2 - URS - Zemní práce'!P122</f>
        <v>0</v>
      </c>
      <c r="AV97" s="104">
        <f>'1.2 - URS - Zemní práce'!J35</f>
        <v>0</v>
      </c>
      <c r="AW97" s="104">
        <f>'1.2 - URS - Zemní práce'!J36</f>
        <v>0</v>
      </c>
      <c r="AX97" s="104">
        <f>'1.2 - URS - Zemní práce'!J37</f>
        <v>0</v>
      </c>
      <c r="AY97" s="104">
        <f>'1.2 - URS - Zemní práce'!J38</f>
        <v>0</v>
      </c>
      <c r="AZ97" s="104">
        <f>'1.2 - URS - Zemní práce'!F35</f>
        <v>0</v>
      </c>
      <c r="BA97" s="104">
        <f>'1.2 - URS - Zemní práce'!F36</f>
        <v>0</v>
      </c>
      <c r="BB97" s="104">
        <f>'1.2 - URS - Zemní práce'!F37</f>
        <v>0</v>
      </c>
      <c r="BC97" s="104">
        <f>'1.2 - URS - Zemní práce'!F38</f>
        <v>0</v>
      </c>
      <c r="BD97" s="106">
        <f>'1.2 - URS - Zemní práce'!F39</f>
        <v>0</v>
      </c>
      <c r="BT97" s="107" t="s">
        <v>82</v>
      </c>
      <c r="BV97" s="107" t="s">
        <v>75</v>
      </c>
      <c r="BW97" s="107" t="s">
        <v>90</v>
      </c>
      <c r="BX97" s="107" t="s">
        <v>81</v>
      </c>
      <c r="CL97" s="107" t="s">
        <v>1</v>
      </c>
    </row>
    <row r="98" spans="1:91" s="7" customFormat="1" ht="16.5" customHeight="1">
      <c r="B98" s="90"/>
      <c r="C98" s="91"/>
      <c r="D98" s="240" t="s">
        <v>91</v>
      </c>
      <c r="E98" s="240"/>
      <c r="F98" s="240"/>
      <c r="G98" s="240"/>
      <c r="H98" s="240"/>
      <c r="I98" s="92"/>
      <c r="J98" s="240" t="s">
        <v>92</v>
      </c>
      <c r="K98" s="240"/>
      <c r="L98" s="240"/>
      <c r="M98" s="240"/>
      <c r="N98" s="240"/>
      <c r="O98" s="240"/>
      <c r="P98" s="240"/>
      <c r="Q98" s="240"/>
      <c r="R98" s="240"/>
      <c r="S98" s="240"/>
      <c r="T98" s="240"/>
      <c r="U98" s="240"/>
      <c r="V98" s="240"/>
      <c r="W98" s="240"/>
      <c r="X98" s="240"/>
      <c r="Y98" s="240"/>
      <c r="Z98" s="240"/>
      <c r="AA98" s="240"/>
      <c r="AB98" s="240"/>
      <c r="AC98" s="240"/>
      <c r="AD98" s="240"/>
      <c r="AE98" s="240"/>
      <c r="AF98" s="240"/>
      <c r="AG98" s="237">
        <f>ROUND(SUM(AG99:AG100),2)</f>
        <v>0</v>
      </c>
      <c r="AH98" s="238"/>
      <c r="AI98" s="238"/>
      <c r="AJ98" s="238"/>
      <c r="AK98" s="238"/>
      <c r="AL98" s="238"/>
      <c r="AM98" s="238"/>
      <c r="AN98" s="239">
        <f t="shared" si="0"/>
        <v>0</v>
      </c>
      <c r="AO98" s="238"/>
      <c r="AP98" s="238"/>
      <c r="AQ98" s="93" t="s">
        <v>79</v>
      </c>
      <c r="AR98" s="94"/>
      <c r="AS98" s="95">
        <f>ROUND(SUM(AS99:AS100),2)</f>
        <v>0</v>
      </c>
      <c r="AT98" s="96">
        <f t="shared" si="1"/>
        <v>0</v>
      </c>
      <c r="AU98" s="97">
        <f>ROUND(SUM(AU99:AU100),5)</f>
        <v>0</v>
      </c>
      <c r="AV98" s="96">
        <f>ROUND(AZ98*L29,2)</f>
        <v>0</v>
      </c>
      <c r="AW98" s="96">
        <f>ROUND(BA98*L30,2)</f>
        <v>0</v>
      </c>
      <c r="AX98" s="96">
        <f>ROUND(BB98*L29,2)</f>
        <v>0</v>
      </c>
      <c r="AY98" s="96">
        <f>ROUND(BC98*L30,2)</f>
        <v>0</v>
      </c>
      <c r="AZ98" s="96">
        <f>ROUND(SUM(AZ99:AZ100),2)</f>
        <v>0</v>
      </c>
      <c r="BA98" s="96">
        <f>ROUND(SUM(BA99:BA100),2)</f>
        <v>0</v>
      </c>
      <c r="BB98" s="96">
        <f>ROUND(SUM(BB99:BB100),2)</f>
        <v>0</v>
      </c>
      <c r="BC98" s="96">
        <f>ROUND(SUM(BC99:BC100),2)</f>
        <v>0</v>
      </c>
      <c r="BD98" s="98">
        <f>ROUND(SUM(BD99:BD100),2)</f>
        <v>0</v>
      </c>
      <c r="BS98" s="99" t="s">
        <v>72</v>
      </c>
      <c r="BT98" s="99" t="s">
        <v>80</v>
      </c>
      <c r="BU98" s="99" t="s">
        <v>74</v>
      </c>
      <c r="BV98" s="99" t="s">
        <v>75</v>
      </c>
      <c r="BW98" s="99" t="s">
        <v>93</v>
      </c>
      <c r="BX98" s="99" t="s">
        <v>5</v>
      </c>
      <c r="CL98" s="99" t="s">
        <v>1</v>
      </c>
      <c r="CM98" s="99" t="s">
        <v>82</v>
      </c>
    </row>
    <row r="99" spans="1:91" s="4" customFormat="1" ht="16.5" customHeight="1">
      <c r="A99" s="100" t="s">
        <v>83</v>
      </c>
      <c r="B99" s="55"/>
      <c r="C99" s="101"/>
      <c r="D99" s="101"/>
      <c r="E99" s="243" t="s">
        <v>94</v>
      </c>
      <c r="F99" s="243"/>
      <c r="G99" s="243"/>
      <c r="H99" s="243"/>
      <c r="I99" s="243"/>
      <c r="J99" s="101"/>
      <c r="K99" s="243" t="s">
        <v>95</v>
      </c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3"/>
      <c r="AG99" s="241">
        <f>'2.1 - SUOŽI - Elektroinst...'!J32</f>
        <v>0</v>
      </c>
      <c r="AH99" s="242"/>
      <c r="AI99" s="242"/>
      <c r="AJ99" s="242"/>
      <c r="AK99" s="242"/>
      <c r="AL99" s="242"/>
      <c r="AM99" s="242"/>
      <c r="AN99" s="241">
        <f t="shared" si="0"/>
        <v>0</v>
      </c>
      <c r="AO99" s="242"/>
      <c r="AP99" s="242"/>
      <c r="AQ99" s="102" t="s">
        <v>86</v>
      </c>
      <c r="AR99" s="57"/>
      <c r="AS99" s="103">
        <v>0</v>
      </c>
      <c r="AT99" s="104">
        <f t="shared" si="1"/>
        <v>0</v>
      </c>
      <c r="AU99" s="105">
        <f>'2.1 - SUOŽI - Elektroinst...'!P124</f>
        <v>0</v>
      </c>
      <c r="AV99" s="104">
        <f>'2.1 - SUOŽI - Elektroinst...'!J35</f>
        <v>0</v>
      </c>
      <c r="AW99" s="104">
        <f>'2.1 - SUOŽI - Elektroinst...'!J36</f>
        <v>0</v>
      </c>
      <c r="AX99" s="104">
        <f>'2.1 - SUOŽI - Elektroinst...'!J37</f>
        <v>0</v>
      </c>
      <c r="AY99" s="104">
        <f>'2.1 - SUOŽI - Elektroinst...'!J38</f>
        <v>0</v>
      </c>
      <c r="AZ99" s="104">
        <f>'2.1 - SUOŽI - Elektroinst...'!F35</f>
        <v>0</v>
      </c>
      <c r="BA99" s="104">
        <f>'2.1 - SUOŽI - Elektroinst...'!F36</f>
        <v>0</v>
      </c>
      <c r="BB99" s="104">
        <f>'2.1 - SUOŽI - Elektroinst...'!F37</f>
        <v>0</v>
      </c>
      <c r="BC99" s="104">
        <f>'2.1 - SUOŽI - Elektroinst...'!F38</f>
        <v>0</v>
      </c>
      <c r="BD99" s="106">
        <f>'2.1 - SUOŽI - Elektroinst...'!F39</f>
        <v>0</v>
      </c>
      <c r="BT99" s="107" t="s">
        <v>82</v>
      </c>
      <c r="BV99" s="107" t="s">
        <v>75</v>
      </c>
      <c r="BW99" s="107" t="s">
        <v>96</v>
      </c>
      <c r="BX99" s="107" t="s">
        <v>93</v>
      </c>
      <c r="CL99" s="107" t="s">
        <v>1</v>
      </c>
    </row>
    <row r="100" spans="1:91" s="4" customFormat="1" ht="16.5" customHeight="1">
      <c r="A100" s="100" t="s">
        <v>83</v>
      </c>
      <c r="B100" s="55"/>
      <c r="C100" s="101"/>
      <c r="D100" s="101"/>
      <c r="E100" s="243" t="s">
        <v>97</v>
      </c>
      <c r="F100" s="243"/>
      <c r="G100" s="243"/>
      <c r="H100" s="243"/>
      <c r="I100" s="243"/>
      <c r="J100" s="101"/>
      <c r="K100" s="243" t="s">
        <v>89</v>
      </c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243"/>
      <c r="AD100" s="243"/>
      <c r="AE100" s="243"/>
      <c r="AF100" s="243"/>
      <c r="AG100" s="241">
        <f>'2.2 - URS - Zemní práce'!J32</f>
        <v>0</v>
      </c>
      <c r="AH100" s="242"/>
      <c r="AI100" s="242"/>
      <c r="AJ100" s="242"/>
      <c r="AK100" s="242"/>
      <c r="AL100" s="242"/>
      <c r="AM100" s="242"/>
      <c r="AN100" s="241">
        <f t="shared" si="0"/>
        <v>0</v>
      </c>
      <c r="AO100" s="242"/>
      <c r="AP100" s="242"/>
      <c r="AQ100" s="102" t="s">
        <v>86</v>
      </c>
      <c r="AR100" s="57"/>
      <c r="AS100" s="108">
        <v>0</v>
      </c>
      <c r="AT100" s="109">
        <f t="shared" si="1"/>
        <v>0</v>
      </c>
      <c r="AU100" s="110">
        <f>'2.2 - URS - Zemní práce'!P125</f>
        <v>0</v>
      </c>
      <c r="AV100" s="109">
        <f>'2.2 - URS - Zemní práce'!J35</f>
        <v>0</v>
      </c>
      <c r="AW100" s="109">
        <f>'2.2 - URS - Zemní práce'!J36</f>
        <v>0</v>
      </c>
      <c r="AX100" s="109">
        <f>'2.2 - URS - Zemní práce'!J37</f>
        <v>0</v>
      </c>
      <c r="AY100" s="109">
        <f>'2.2 - URS - Zemní práce'!J38</f>
        <v>0</v>
      </c>
      <c r="AZ100" s="109">
        <f>'2.2 - URS - Zemní práce'!F35</f>
        <v>0</v>
      </c>
      <c r="BA100" s="109">
        <f>'2.2 - URS - Zemní práce'!F36</f>
        <v>0</v>
      </c>
      <c r="BB100" s="109">
        <f>'2.2 - URS - Zemní práce'!F37</f>
        <v>0</v>
      </c>
      <c r="BC100" s="109">
        <f>'2.2 - URS - Zemní práce'!F38</f>
        <v>0</v>
      </c>
      <c r="BD100" s="111">
        <f>'2.2 - URS - Zemní práce'!F39</f>
        <v>0</v>
      </c>
      <c r="BT100" s="107" t="s">
        <v>82</v>
      </c>
      <c r="BV100" s="107" t="s">
        <v>75</v>
      </c>
      <c r="BW100" s="107" t="s">
        <v>98</v>
      </c>
      <c r="BX100" s="107" t="s">
        <v>93</v>
      </c>
      <c r="CL100" s="107" t="s">
        <v>1</v>
      </c>
    </row>
    <row r="101" spans="1:91" s="2" customFormat="1" ht="30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  <row r="102" spans="1:9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36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</sheetData>
  <sheetProtection algorithmName="SHA-512" hashValue="k1a+cjptLmUpl8QXVQm//G3x5Qs1HFNCFOlVj8umvB/5+R0WslKjpTtnN0KbMxTdydxG5D6ABHSzXssDKKoGkw==" saltValue="h78S7Fj4IFRG5vMbdCiIl0L4/F4b7plYh9Xevs4S9w7kPdIiFOQJa4JtNbtSrLlDw9fppk4mbxGNYE6BLCBnoA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0:AP100"/>
    <mergeCell ref="AG100:AM100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1.1 - SUOŽI -Elektroinsta...'!C2" display="/"/>
    <hyperlink ref="A97" location="'1.2 - URS - Zemní práce'!C2" display="/"/>
    <hyperlink ref="A99" location="'2.1 - SUOŽI - Elektroinst...'!C2" display="/"/>
    <hyperlink ref="A100" location="'2.2 - URS - Zemní prá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87</v>
      </c>
    </row>
    <row r="3" spans="1:46" s="1" customFormat="1" ht="6.95" hidden="1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hidden="1" customHeight="1">
      <c r="B4" s="17"/>
      <c r="D4" s="114" t="s">
        <v>99</v>
      </c>
      <c r="L4" s="17"/>
      <c r="M4" s="115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16" t="s">
        <v>16</v>
      </c>
      <c r="L6" s="17"/>
    </row>
    <row r="7" spans="1:46" s="1" customFormat="1" ht="16.5" hidden="1" customHeight="1">
      <c r="B7" s="17"/>
      <c r="E7" s="266" t="str">
        <f>'Rekapitulace stavby'!K6</f>
        <v>Havarijní oprava přípojky a osvětlení Ondřejovice</v>
      </c>
      <c r="F7" s="267"/>
      <c r="G7" s="267"/>
      <c r="H7" s="267"/>
      <c r="L7" s="17"/>
    </row>
    <row r="8" spans="1:46" s="1" customFormat="1" ht="12" hidden="1" customHeight="1">
      <c r="B8" s="17"/>
      <c r="D8" s="116" t="s">
        <v>100</v>
      </c>
      <c r="L8" s="17"/>
    </row>
    <row r="9" spans="1:46" s="2" customFormat="1" ht="16.5" hidden="1" customHeight="1">
      <c r="A9" s="31"/>
      <c r="B9" s="36"/>
      <c r="C9" s="31"/>
      <c r="D9" s="31"/>
      <c r="E9" s="266" t="s">
        <v>101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16" t="s">
        <v>102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69" t="s">
        <v>103</v>
      </c>
      <c r="F11" s="268"/>
      <c r="G11" s="268"/>
      <c r="H11" s="26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16" t="s">
        <v>20</v>
      </c>
      <c r="E14" s="31"/>
      <c r="F14" s="107" t="s">
        <v>104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6" t="s">
        <v>26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16" t="s">
        <v>27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70" t="str">
        <f>'Rekapitulace stavby'!E14</f>
        <v>Vyplň údaj</v>
      </c>
      <c r="F20" s="271"/>
      <c r="G20" s="271"/>
      <c r="H20" s="271"/>
      <c r="I20" s="116" t="s">
        <v>26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16" t="s">
        <v>29</v>
      </c>
      <c r="E22" s="31"/>
      <c r="F22" s="31"/>
      <c r="G22" s="31"/>
      <c r="H22" s="31"/>
      <c r="I22" s="116" t="s">
        <v>24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26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16" t="s">
        <v>31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07" t="s">
        <v>105</v>
      </c>
      <c r="F26" s="31"/>
      <c r="G26" s="31"/>
      <c r="H26" s="31"/>
      <c r="I26" s="116" t="s">
        <v>26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16" t="s">
        <v>32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18"/>
      <c r="B29" s="119"/>
      <c r="C29" s="118"/>
      <c r="D29" s="118"/>
      <c r="E29" s="272" t="s">
        <v>1</v>
      </c>
      <c r="F29" s="272"/>
      <c r="G29" s="272"/>
      <c r="H29" s="27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6"/>
      <c r="C32" s="31"/>
      <c r="D32" s="122" t="s">
        <v>33</v>
      </c>
      <c r="E32" s="31"/>
      <c r="F32" s="31"/>
      <c r="G32" s="31"/>
      <c r="H32" s="31"/>
      <c r="I32" s="31"/>
      <c r="J32" s="123">
        <f>ROUND(J123,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31"/>
      <c r="F34" s="124" t="s">
        <v>35</v>
      </c>
      <c r="G34" s="31"/>
      <c r="H34" s="31"/>
      <c r="I34" s="124" t="s">
        <v>34</v>
      </c>
      <c r="J34" s="124" t="s">
        <v>36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125" t="s">
        <v>37</v>
      </c>
      <c r="E35" s="116" t="s">
        <v>38</v>
      </c>
      <c r="F35" s="126">
        <f>ROUND((SUM(BE123:BE160)),  2)</f>
        <v>0</v>
      </c>
      <c r="G35" s="31"/>
      <c r="H35" s="31"/>
      <c r="I35" s="127">
        <v>0.21</v>
      </c>
      <c r="J35" s="126">
        <f>ROUND(((SUM(BE123:BE160))*I35),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39</v>
      </c>
      <c r="F36" s="126">
        <f>ROUND((SUM(BF123:BF160)),  2)</f>
        <v>0</v>
      </c>
      <c r="G36" s="31"/>
      <c r="H36" s="31"/>
      <c r="I36" s="127">
        <v>0.15</v>
      </c>
      <c r="J36" s="126">
        <f>ROUND(((SUM(BF123:BF160))*I36),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40</v>
      </c>
      <c r="F37" s="126">
        <f>ROUND((SUM(BG123:BG160)),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41</v>
      </c>
      <c r="F38" s="126">
        <f>ROUND((SUM(BH123:BH160)),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42</v>
      </c>
      <c r="F39" s="126">
        <f>ROUND((SUM(BI123:BI160)),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6"/>
      <c r="C41" s="128"/>
      <c r="D41" s="129" t="s">
        <v>43</v>
      </c>
      <c r="E41" s="130"/>
      <c r="F41" s="130"/>
      <c r="G41" s="131" t="s">
        <v>44</v>
      </c>
      <c r="H41" s="132" t="s">
        <v>45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35" t="s">
        <v>46</v>
      </c>
      <c r="E50" s="136"/>
      <c r="F50" s="136"/>
      <c r="G50" s="135" t="s">
        <v>47</v>
      </c>
      <c r="H50" s="136"/>
      <c r="I50" s="136"/>
      <c r="J50" s="136"/>
      <c r="K50" s="136"/>
      <c r="L50" s="48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idden="1">
      <c r="A61" s="31"/>
      <c r="B61" s="36"/>
      <c r="C61" s="31"/>
      <c r="D61" s="137" t="s">
        <v>48</v>
      </c>
      <c r="E61" s="138"/>
      <c r="F61" s="139" t="s">
        <v>49</v>
      </c>
      <c r="G61" s="137" t="s">
        <v>48</v>
      </c>
      <c r="H61" s="138"/>
      <c r="I61" s="138"/>
      <c r="J61" s="140" t="s">
        <v>49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idden="1">
      <c r="A65" s="31"/>
      <c r="B65" s="36"/>
      <c r="C65" s="31"/>
      <c r="D65" s="135" t="s">
        <v>50</v>
      </c>
      <c r="E65" s="141"/>
      <c r="F65" s="141"/>
      <c r="G65" s="135" t="s">
        <v>51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idden="1">
      <c r="A76" s="31"/>
      <c r="B76" s="36"/>
      <c r="C76" s="31"/>
      <c r="D76" s="137" t="s">
        <v>48</v>
      </c>
      <c r="E76" s="138"/>
      <c r="F76" s="139" t="s">
        <v>49</v>
      </c>
      <c r="G76" s="137" t="s">
        <v>48</v>
      </c>
      <c r="H76" s="138"/>
      <c r="I76" s="138"/>
      <c r="J76" s="140" t="s">
        <v>49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73" t="str">
        <f>E7</f>
        <v>Havarijní oprava přípojky a osvětlení Ondřejovice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73" t="s">
        <v>101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102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21" t="str">
        <f>E11</f>
        <v>1.1 - SUOŽI -Elektroinstalace</v>
      </c>
      <c r="F89" s="275"/>
      <c r="G89" s="275"/>
      <c r="H89" s="275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žst Ondřejovice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Indrák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6" t="s">
        <v>107</v>
      </c>
      <c r="D96" s="147"/>
      <c r="E96" s="147"/>
      <c r="F96" s="147"/>
      <c r="G96" s="147"/>
      <c r="H96" s="147"/>
      <c r="I96" s="147"/>
      <c r="J96" s="148" t="s">
        <v>108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49" t="s">
        <v>109</v>
      </c>
      <c r="D98" s="33"/>
      <c r="E98" s="33"/>
      <c r="F98" s="33"/>
      <c r="G98" s="33"/>
      <c r="H98" s="33"/>
      <c r="I98" s="33"/>
      <c r="J98" s="81">
        <f>J123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110</v>
      </c>
    </row>
    <row r="99" spans="1:47" s="9" customFormat="1" ht="24.95" hidden="1" customHeight="1">
      <c r="B99" s="150"/>
      <c r="C99" s="151"/>
      <c r="D99" s="152" t="s">
        <v>111</v>
      </c>
      <c r="E99" s="153"/>
      <c r="F99" s="153"/>
      <c r="G99" s="153"/>
      <c r="H99" s="153"/>
      <c r="I99" s="153"/>
      <c r="J99" s="154">
        <f>J124</f>
        <v>0</v>
      </c>
      <c r="K99" s="151"/>
      <c r="L99" s="155"/>
    </row>
    <row r="100" spans="1:47" s="10" customFormat="1" ht="19.899999999999999" hidden="1" customHeight="1">
      <c r="B100" s="156"/>
      <c r="C100" s="101"/>
      <c r="D100" s="157" t="s">
        <v>112</v>
      </c>
      <c r="E100" s="158"/>
      <c r="F100" s="158"/>
      <c r="G100" s="158"/>
      <c r="H100" s="158"/>
      <c r="I100" s="158"/>
      <c r="J100" s="159">
        <f>J125</f>
        <v>0</v>
      </c>
      <c r="K100" s="101"/>
      <c r="L100" s="160"/>
    </row>
    <row r="101" spans="1:47" s="9" customFormat="1" ht="24.95" hidden="1" customHeight="1">
      <c r="B101" s="150"/>
      <c r="C101" s="151"/>
      <c r="D101" s="152" t="s">
        <v>113</v>
      </c>
      <c r="E101" s="153"/>
      <c r="F101" s="153"/>
      <c r="G101" s="153"/>
      <c r="H101" s="153"/>
      <c r="I101" s="153"/>
      <c r="J101" s="154">
        <f>J154</f>
        <v>0</v>
      </c>
      <c r="K101" s="151"/>
      <c r="L101" s="155"/>
    </row>
    <row r="102" spans="1:47" s="2" customFormat="1" ht="21.75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hidden="1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114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3"/>
      <c r="D111" s="33"/>
      <c r="E111" s="273" t="str">
        <f>E7</f>
        <v>Havarijní oprava přípojky a osvětlení Ondřejovice</v>
      </c>
      <c r="F111" s="274"/>
      <c r="G111" s="274"/>
      <c r="H111" s="27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100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pans="1:65" s="2" customFormat="1" ht="16.5" customHeight="1">
      <c r="A113" s="31"/>
      <c r="B113" s="32"/>
      <c r="C113" s="33"/>
      <c r="D113" s="33"/>
      <c r="E113" s="273" t="s">
        <v>101</v>
      </c>
      <c r="F113" s="275"/>
      <c r="G113" s="275"/>
      <c r="H113" s="275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102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21" t="str">
        <f>E11</f>
        <v>1.1 - SUOŽI -Elektroinstalace</v>
      </c>
      <c r="F115" s="275"/>
      <c r="G115" s="275"/>
      <c r="H115" s="275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F14</f>
        <v>žst Ondřejovice</v>
      </c>
      <c r="G117" s="33"/>
      <c r="H117" s="33"/>
      <c r="I117" s="26" t="s">
        <v>22</v>
      </c>
      <c r="J117" s="63">
        <f>IF(J14="","",J14)</f>
        <v>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23</v>
      </c>
      <c r="D119" s="33"/>
      <c r="E119" s="33"/>
      <c r="F119" s="24" t="str">
        <f>E17</f>
        <v xml:space="preserve"> </v>
      </c>
      <c r="G119" s="33"/>
      <c r="H119" s="33"/>
      <c r="I119" s="26" t="s">
        <v>29</v>
      </c>
      <c r="J119" s="29" t="str">
        <f>E23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27</v>
      </c>
      <c r="D120" s="33"/>
      <c r="E120" s="33"/>
      <c r="F120" s="24" t="str">
        <f>IF(E20="","",E20)</f>
        <v>Vyplň údaj</v>
      </c>
      <c r="G120" s="33"/>
      <c r="H120" s="33"/>
      <c r="I120" s="26" t="s">
        <v>31</v>
      </c>
      <c r="J120" s="29" t="str">
        <f>E26</f>
        <v>Indrák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1"/>
      <c r="B122" s="162"/>
      <c r="C122" s="163" t="s">
        <v>115</v>
      </c>
      <c r="D122" s="164" t="s">
        <v>58</v>
      </c>
      <c r="E122" s="164" t="s">
        <v>54</v>
      </c>
      <c r="F122" s="164" t="s">
        <v>55</v>
      </c>
      <c r="G122" s="164" t="s">
        <v>116</v>
      </c>
      <c r="H122" s="164" t="s">
        <v>117</v>
      </c>
      <c r="I122" s="164" t="s">
        <v>118</v>
      </c>
      <c r="J122" s="164" t="s">
        <v>108</v>
      </c>
      <c r="K122" s="165" t="s">
        <v>119</v>
      </c>
      <c r="L122" s="166"/>
      <c r="M122" s="72" t="s">
        <v>1</v>
      </c>
      <c r="N122" s="73" t="s">
        <v>37</v>
      </c>
      <c r="O122" s="73" t="s">
        <v>120</v>
      </c>
      <c r="P122" s="73" t="s">
        <v>121</v>
      </c>
      <c r="Q122" s="73" t="s">
        <v>122</v>
      </c>
      <c r="R122" s="73" t="s">
        <v>123</v>
      </c>
      <c r="S122" s="73" t="s">
        <v>124</v>
      </c>
      <c r="T122" s="74" t="s">
        <v>125</v>
      </c>
      <c r="U122" s="161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/>
    </row>
    <row r="123" spans="1:65" s="2" customFormat="1" ht="22.9" customHeight="1">
      <c r="A123" s="31"/>
      <c r="B123" s="32"/>
      <c r="C123" s="79" t="s">
        <v>126</v>
      </c>
      <c r="D123" s="33"/>
      <c r="E123" s="33"/>
      <c r="F123" s="33"/>
      <c r="G123" s="33"/>
      <c r="H123" s="33"/>
      <c r="I123" s="33"/>
      <c r="J123" s="167">
        <f>BK123</f>
        <v>0</v>
      </c>
      <c r="K123" s="33"/>
      <c r="L123" s="36"/>
      <c r="M123" s="75"/>
      <c r="N123" s="168"/>
      <c r="O123" s="76"/>
      <c r="P123" s="169">
        <f>P124+P154</f>
        <v>0</v>
      </c>
      <c r="Q123" s="76"/>
      <c r="R123" s="169">
        <f>R124+R154</f>
        <v>0</v>
      </c>
      <c r="S123" s="76"/>
      <c r="T123" s="170">
        <f>T124+T154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72</v>
      </c>
      <c r="AU123" s="14" t="s">
        <v>110</v>
      </c>
      <c r="BK123" s="171">
        <f>BK124+BK154</f>
        <v>0</v>
      </c>
    </row>
    <row r="124" spans="1:65" s="12" customFormat="1" ht="25.9" customHeight="1">
      <c r="B124" s="172"/>
      <c r="C124" s="173"/>
      <c r="D124" s="174" t="s">
        <v>72</v>
      </c>
      <c r="E124" s="175" t="s">
        <v>127</v>
      </c>
      <c r="F124" s="175" t="s">
        <v>128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P125</f>
        <v>0</v>
      </c>
      <c r="Q124" s="180"/>
      <c r="R124" s="181">
        <f>R125</f>
        <v>0</v>
      </c>
      <c r="S124" s="180"/>
      <c r="T124" s="182">
        <f>T125</f>
        <v>0</v>
      </c>
      <c r="AR124" s="183" t="s">
        <v>82</v>
      </c>
      <c r="AT124" s="184" t="s">
        <v>72</v>
      </c>
      <c r="AU124" s="184" t="s">
        <v>73</v>
      </c>
      <c r="AY124" s="183" t="s">
        <v>129</v>
      </c>
      <c r="BK124" s="185">
        <f>BK125</f>
        <v>0</v>
      </c>
    </row>
    <row r="125" spans="1:65" s="12" customFormat="1" ht="22.9" customHeight="1">
      <c r="B125" s="172"/>
      <c r="C125" s="173"/>
      <c r="D125" s="174" t="s">
        <v>72</v>
      </c>
      <c r="E125" s="186" t="s">
        <v>130</v>
      </c>
      <c r="F125" s="186" t="s">
        <v>131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SUM(P126:P153)</f>
        <v>0</v>
      </c>
      <c r="Q125" s="180"/>
      <c r="R125" s="181">
        <f>SUM(R126:R153)</f>
        <v>0</v>
      </c>
      <c r="S125" s="180"/>
      <c r="T125" s="182">
        <f>SUM(T126:T153)</f>
        <v>0</v>
      </c>
      <c r="AR125" s="183" t="s">
        <v>82</v>
      </c>
      <c r="AT125" s="184" t="s">
        <v>72</v>
      </c>
      <c r="AU125" s="184" t="s">
        <v>80</v>
      </c>
      <c r="AY125" s="183" t="s">
        <v>129</v>
      </c>
      <c r="BK125" s="185">
        <f>SUM(BK126:BK153)</f>
        <v>0</v>
      </c>
    </row>
    <row r="126" spans="1:65" s="2" customFormat="1" ht="55.5" customHeight="1">
      <c r="A126" s="31"/>
      <c r="B126" s="32"/>
      <c r="C126" s="188" t="s">
        <v>132</v>
      </c>
      <c r="D126" s="188" t="s">
        <v>133</v>
      </c>
      <c r="E126" s="189" t="s">
        <v>134</v>
      </c>
      <c r="F126" s="190" t="s">
        <v>135</v>
      </c>
      <c r="G126" s="191" t="s">
        <v>136</v>
      </c>
      <c r="H126" s="192">
        <v>1</v>
      </c>
      <c r="I126" s="193"/>
      <c r="J126" s="194">
        <f>ROUND(I126*H126,2)</f>
        <v>0</v>
      </c>
      <c r="K126" s="190" t="s">
        <v>1</v>
      </c>
      <c r="L126" s="195"/>
      <c r="M126" s="196" t="s">
        <v>1</v>
      </c>
      <c r="N126" s="197" t="s">
        <v>38</v>
      </c>
      <c r="O126" s="68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0" t="s">
        <v>137</v>
      </c>
      <c r="AT126" s="200" t="s">
        <v>133</v>
      </c>
      <c r="AU126" s="200" t="s">
        <v>82</v>
      </c>
      <c r="AY126" s="14" t="s">
        <v>129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4" t="s">
        <v>80</v>
      </c>
      <c r="BK126" s="201">
        <f>ROUND(I126*H126,2)</f>
        <v>0</v>
      </c>
      <c r="BL126" s="14" t="s">
        <v>137</v>
      </c>
      <c r="BM126" s="200" t="s">
        <v>138</v>
      </c>
    </row>
    <row r="127" spans="1:65" s="2" customFormat="1" ht="29.25">
      <c r="A127" s="31"/>
      <c r="B127" s="32"/>
      <c r="C127" s="33"/>
      <c r="D127" s="202" t="s">
        <v>139</v>
      </c>
      <c r="E127" s="33"/>
      <c r="F127" s="203" t="s">
        <v>135</v>
      </c>
      <c r="G127" s="33"/>
      <c r="H127" s="33"/>
      <c r="I127" s="204"/>
      <c r="J127" s="33"/>
      <c r="K127" s="33"/>
      <c r="L127" s="36"/>
      <c r="M127" s="205"/>
      <c r="N127" s="206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139</v>
      </c>
      <c r="AU127" s="14" t="s">
        <v>82</v>
      </c>
    </row>
    <row r="128" spans="1:65" s="2" customFormat="1" ht="33" customHeight="1">
      <c r="A128" s="31"/>
      <c r="B128" s="32"/>
      <c r="C128" s="188" t="s">
        <v>140</v>
      </c>
      <c r="D128" s="188" t="s">
        <v>133</v>
      </c>
      <c r="E128" s="189" t="s">
        <v>141</v>
      </c>
      <c r="F128" s="190" t="s">
        <v>142</v>
      </c>
      <c r="G128" s="191" t="s">
        <v>143</v>
      </c>
      <c r="H128" s="192">
        <v>45</v>
      </c>
      <c r="I128" s="193"/>
      <c r="J128" s="194">
        <f>ROUND(I128*H128,2)</f>
        <v>0</v>
      </c>
      <c r="K128" s="190" t="s">
        <v>1</v>
      </c>
      <c r="L128" s="195"/>
      <c r="M128" s="196" t="s">
        <v>1</v>
      </c>
      <c r="N128" s="197" t="s">
        <v>38</v>
      </c>
      <c r="O128" s="68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0" t="s">
        <v>137</v>
      </c>
      <c r="AT128" s="200" t="s">
        <v>133</v>
      </c>
      <c r="AU128" s="200" t="s">
        <v>82</v>
      </c>
      <c r="AY128" s="14" t="s">
        <v>129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4" t="s">
        <v>80</v>
      </c>
      <c r="BK128" s="201">
        <f>ROUND(I128*H128,2)</f>
        <v>0</v>
      </c>
      <c r="BL128" s="14" t="s">
        <v>137</v>
      </c>
      <c r="BM128" s="200" t="s">
        <v>144</v>
      </c>
    </row>
    <row r="129" spans="1:65" s="2" customFormat="1" ht="19.5">
      <c r="A129" s="31"/>
      <c r="B129" s="32"/>
      <c r="C129" s="33"/>
      <c r="D129" s="202" t="s">
        <v>139</v>
      </c>
      <c r="E129" s="33"/>
      <c r="F129" s="203" t="s">
        <v>142</v>
      </c>
      <c r="G129" s="33"/>
      <c r="H129" s="33"/>
      <c r="I129" s="204"/>
      <c r="J129" s="33"/>
      <c r="K129" s="33"/>
      <c r="L129" s="36"/>
      <c r="M129" s="205"/>
      <c r="N129" s="206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139</v>
      </c>
      <c r="AU129" s="14" t="s">
        <v>82</v>
      </c>
    </row>
    <row r="130" spans="1:65" s="2" customFormat="1" ht="24.2" customHeight="1">
      <c r="A130" s="31"/>
      <c r="B130" s="32"/>
      <c r="C130" s="188" t="s">
        <v>145</v>
      </c>
      <c r="D130" s="188" t="s">
        <v>133</v>
      </c>
      <c r="E130" s="189" t="s">
        <v>146</v>
      </c>
      <c r="F130" s="190" t="s">
        <v>147</v>
      </c>
      <c r="G130" s="191" t="s">
        <v>143</v>
      </c>
      <c r="H130" s="192">
        <v>40</v>
      </c>
      <c r="I130" s="193"/>
      <c r="J130" s="194">
        <f>ROUND(I130*H130,2)</f>
        <v>0</v>
      </c>
      <c r="K130" s="190" t="s">
        <v>1</v>
      </c>
      <c r="L130" s="195"/>
      <c r="M130" s="196" t="s">
        <v>1</v>
      </c>
      <c r="N130" s="197" t="s">
        <v>38</v>
      </c>
      <c r="O130" s="68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0" t="s">
        <v>148</v>
      </c>
      <c r="AT130" s="200" t="s">
        <v>133</v>
      </c>
      <c r="AU130" s="200" t="s">
        <v>82</v>
      </c>
      <c r="AY130" s="14" t="s">
        <v>129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4" t="s">
        <v>80</v>
      </c>
      <c r="BK130" s="201">
        <f>ROUND(I130*H130,2)</f>
        <v>0</v>
      </c>
      <c r="BL130" s="14" t="s">
        <v>148</v>
      </c>
      <c r="BM130" s="200" t="s">
        <v>149</v>
      </c>
    </row>
    <row r="131" spans="1:65" s="2" customFormat="1" ht="19.5">
      <c r="A131" s="31"/>
      <c r="B131" s="32"/>
      <c r="C131" s="33"/>
      <c r="D131" s="202" t="s">
        <v>139</v>
      </c>
      <c r="E131" s="33"/>
      <c r="F131" s="203" t="s">
        <v>147</v>
      </c>
      <c r="G131" s="33"/>
      <c r="H131" s="33"/>
      <c r="I131" s="204"/>
      <c r="J131" s="33"/>
      <c r="K131" s="33"/>
      <c r="L131" s="36"/>
      <c r="M131" s="205"/>
      <c r="N131" s="206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139</v>
      </c>
      <c r="AU131" s="14" t="s">
        <v>82</v>
      </c>
    </row>
    <row r="132" spans="1:65" s="2" customFormat="1" ht="33" customHeight="1">
      <c r="A132" s="31"/>
      <c r="B132" s="32"/>
      <c r="C132" s="188" t="s">
        <v>150</v>
      </c>
      <c r="D132" s="188" t="s">
        <v>133</v>
      </c>
      <c r="E132" s="189" t="s">
        <v>151</v>
      </c>
      <c r="F132" s="190" t="s">
        <v>152</v>
      </c>
      <c r="G132" s="191" t="s">
        <v>143</v>
      </c>
      <c r="H132" s="192">
        <v>40</v>
      </c>
      <c r="I132" s="193"/>
      <c r="J132" s="194">
        <f>ROUND(I132*H132,2)</f>
        <v>0</v>
      </c>
      <c r="K132" s="190" t="s">
        <v>1</v>
      </c>
      <c r="L132" s="195"/>
      <c r="M132" s="196" t="s">
        <v>1</v>
      </c>
      <c r="N132" s="197" t="s">
        <v>38</v>
      </c>
      <c r="O132" s="68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0" t="s">
        <v>148</v>
      </c>
      <c r="AT132" s="200" t="s">
        <v>133</v>
      </c>
      <c r="AU132" s="200" t="s">
        <v>82</v>
      </c>
      <c r="AY132" s="14" t="s">
        <v>129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4" t="s">
        <v>80</v>
      </c>
      <c r="BK132" s="201">
        <f>ROUND(I132*H132,2)</f>
        <v>0</v>
      </c>
      <c r="BL132" s="14" t="s">
        <v>148</v>
      </c>
      <c r="BM132" s="200" t="s">
        <v>153</v>
      </c>
    </row>
    <row r="133" spans="1:65" s="2" customFormat="1" ht="19.5">
      <c r="A133" s="31"/>
      <c r="B133" s="32"/>
      <c r="C133" s="33"/>
      <c r="D133" s="202" t="s">
        <v>139</v>
      </c>
      <c r="E133" s="33"/>
      <c r="F133" s="203" t="s">
        <v>152</v>
      </c>
      <c r="G133" s="33"/>
      <c r="H133" s="33"/>
      <c r="I133" s="204"/>
      <c r="J133" s="33"/>
      <c r="K133" s="33"/>
      <c r="L133" s="36"/>
      <c r="M133" s="205"/>
      <c r="N133" s="206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139</v>
      </c>
      <c r="AU133" s="14" t="s">
        <v>82</v>
      </c>
    </row>
    <row r="134" spans="1:65" s="2" customFormat="1" ht="24.2" customHeight="1">
      <c r="A134" s="31"/>
      <c r="B134" s="32"/>
      <c r="C134" s="188" t="s">
        <v>154</v>
      </c>
      <c r="D134" s="188" t="s">
        <v>133</v>
      </c>
      <c r="E134" s="189" t="s">
        <v>155</v>
      </c>
      <c r="F134" s="190" t="s">
        <v>156</v>
      </c>
      <c r="G134" s="191" t="s">
        <v>143</v>
      </c>
      <c r="H134" s="192">
        <v>3</v>
      </c>
      <c r="I134" s="193"/>
      <c r="J134" s="194">
        <f>ROUND(I134*H134,2)</f>
        <v>0</v>
      </c>
      <c r="K134" s="190" t="s">
        <v>157</v>
      </c>
      <c r="L134" s="195"/>
      <c r="M134" s="196" t="s">
        <v>1</v>
      </c>
      <c r="N134" s="197" t="s">
        <v>38</v>
      </c>
      <c r="O134" s="68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0" t="s">
        <v>137</v>
      </c>
      <c r="AT134" s="200" t="s">
        <v>133</v>
      </c>
      <c r="AU134" s="200" t="s">
        <v>82</v>
      </c>
      <c r="AY134" s="14" t="s">
        <v>129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4" t="s">
        <v>80</v>
      </c>
      <c r="BK134" s="201">
        <f>ROUND(I134*H134,2)</f>
        <v>0</v>
      </c>
      <c r="BL134" s="14" t="s">
        <v>137</v>
      </c>
      <c r="BM134" s="200" t="s">
        <v>158</v>
      </c>
    </row>
    <row r="135" spans="1:65" s="2" customFormat="1" ht="19.5">
      <c r="A135" s="31"/>
      <c r="B135" s="32"/>
      <c r="C135" s="33"/>
      <c r="D135" s="202" t="s">
        <v>139</v>
      </c>
      <c r="E135" s="33"/>
      <c r="F135" s="203" t="s">
        <v>156</v>
      </c>
      <c r="G135" s="33"/>
      <c r="H135" s="33"/>
      <c r="I135" s="204"/>
      <c r="J135" s="33"/>
      <c r="K135" s="33"/>
      <c r="L135" s="36"/>
      <c r="M135" s="205"/>
      <c r="N135" s="206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139</v>
      </c>
      <c r="AU135" s="14" t="s">
        <v>82</v>
      </c>
    </row>
    <row r="136" spans="1:65" s="2" customFormat="1" ht="24.2" customHeight="1">
      <c r="A136" s="31"/>
      <c r="B136" s="32"/>
      <c r="C136" s="188" t="s">
        <v>159</v>
      </c>
      <c r="D136" s="188" t="s">
        <v>133</v>
      </c>
      <c r="E136" s="189" t="s">
        <v>160</v>
      </c>
      <c r="F136" s="190" t="s">
        <v>161</v>
      </c>
      <c r="G136" s="191" t="s">
        <v>143</v>
      </c>
      <c r="H136" s="192">
        <v>22</v>
      </c>
      <c r="I136" s="193"/>
      <c r="J136" s="194">
        <f>ROUND(I136*H136,2)</f>
        <v>0</v>
      </c>
      <c r="K136" s="190" t="s">
        <v>1</v>
      </c>
      <c r="L136" s="195"/>
      <c r="M136" s="196" t="s">
        <v>1</v>
      </c>
      <c r="N136" s="197" t="s">
        <v>38</v>
      </c>
      <c r="O136" s="68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0" t="s">
        <v>148</v>
      </c>
      <c r="AT136" s="200" t="s">
        <v>133</v>
      </c>
      <c r="AU136" s="200" t="s">
        <v>82</v>
      </c>
      <c r="AY136" s="14" t="s">
        <v>129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4" t="s">
        <v>80</v>
      </c>
      <c r="BK136" s="201">
        <f>ROUND(I136*H136,2)</f>
        <v>0</v>
      </c>
      <c r="BL136" s="14" t="s">
        <v>148</v>
      </c>
      <c r="BM136" s="200" t="s">
        <v>162</v>
      </c>
    </row>
    <row r="137" spans="1:65" s="2" customFormat="1" ht="19.5">
      <c r="A137" s="31"/>
      <c r="B137" s="32"/>
      <c r="C137" s="33"/>
      <c r="D137" s="202" t="s">
        <v>139</v>
      </c>
      <c r="E137" s="33"/>
      <c r="F137" s="203" t="s">
        <v>161</v>
      </c>
      <c r="G137" s="33"/>
      <c r="H137" s="33"/>
      <c r="I137" s="204"/>
      <c r="J137" s="33"/>
      <c r="K137" s="33"/>
      <c r="L137" s="36"/>
      <c r="M137" s="205"/>
      <c r="N137" s="206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139</v>
      </c>
      <c r="AU137" s="14" t="s">
        <v>82</v>
      </c>
    </row>
    <row r="138" spans="1:65" s="2" customFormat="1" ht="16.5" customHeight="1">
      <c r="A138" s="31"/>
      <c r="B138" s="32"/>
      <c r="C138" s="188" t="s">
        <v>163</v>
      </c>
      <c r="D138" s="188" t="s">
        <v>133</v>
      </c>
      <c r="E138" s="189" t="s">
        <v>164</v>
      </c>
      <c r="F138" s="190" t="s">
        <v>165</v>
      </c>
      <c r="G138" s="191" t="s">
        <v>136</v>
      </c>
      <c r="H138" s="192">
        <v>2</v>
      </c>
      <c r="I138" s="193"/>
      <c r="J138" s="194">
        <f>ROUND(I138*H138,2)</f>
        <v>0</v>
      </c>
      <c r="K138" s="190" t="s">
        <v>157</v>
      </c>
      <c r="L138" s="195"/>
      <c r="M138" s="196" t="s">
        <v>1</v>
      </c>
      <c r="N138" s="197" t="s">
        <v>38</v>
      </c>
      <c r="O138" s="68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0" t="s">
        <v>148</v>
      </c>
      <c r="AT138" s="200" t="s">
        <v>133</v>
      </c>
      <c r="AU138" s="200" t="s">
        <v>82</v>
      </c>
      <c r="AY138" s="14" t="s">
        <v>129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4" t="s">
        <v>80</v>
      </c>
      <c r="BK138" s="201">
        <f>ROUND(I138*H138,2)</f>
        <v>0</v>
      </c>
      <c r="BL138" s="14" t="s">
        <v>148</v>
      </c>
      <c r="BM138" s="200" t="s">
        <v>166</v>
      </c>
    </row>
    <row r="139" spans="1:65" s="2" customFormat="1" ht="11.25">
      <c r="A139" s="31"/>
      <c r="B139" s="32"/>
      <c r="C139" s="33"/>
      <c r="D139" s="202" t="s">
        <v>139</v>
      </c>
      <c r="E139" s="33"/>
      <c r="F139" s="203" t="s">
        <v>165</v>
      </c>
      <c r="G139" s="33"/>
      <c r="H139" s="33"/>
      <c r="I139" s="204"/>
      <c r="J139" s="33"/>
      <c r="K139" s="33"/>
      <c r="L139" s="36"/>
      <c r="M139" s="205"/>
      <c r="N139" s="206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139</v>
      </c>
      <c r="AU139" s="14" t="s">
        <v>82</v>
      </c>
    </row>
    <row r="140" spans="1:65" s="2" customFormat="1" ht="44.25" customHeight="1">
      <c r="A140" s="31"/>
      <c r="B140" s="32"/>
      <c r="C140" s="207" t="s">
        <v>167</v>
      </c>
      <c r="D140" s="207" t="s">
        <v>168</v>
      </c>
      <c r="E140" s="208" t="s">
        <v>169</v>
      </c>
      <c r="F140" s="209" t="s">
        <v>170</v>
      </c>
      <c r="G140" s="210" t="s">
        <v>136</v>
      </c>
      <c r="H140" s="211">
        <v>1</v>
      </c>
      <c r="I140" s="212"/>
      <c r="J140" s="213">
        <f>ROUND(I140*H140,2)</f>
        <v>0</v>
      </c>
      <c r="K140" s="209" t="s">
        <v>157</v>
      </c>
      <c r="L140" s="36"/>
      <c r="M140" s="214" t="s">
        <v>1</v>
      </c>
      <c r="N140" s="215" t="s">
        <v>38</v>
      </c>
      <c r="O140" s="68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0" t="s">
        <v>148</v>
      </c>
      <c r="AT140" s="200" t="s">
        <v>168</v>
      </c>
      <c r="AU140" s="200" t="s">
        <v>82</v>
      </c>
      <c r="AY140" s="14" t="s">
        <v>129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4" t="s">
        <v>80</v>
      </c>
      <c r="BK140" s="201">
        <f>ROUND(I140*H140,2)</f>
        <v>0</v>
      </c>
      <c r="BL140" s="14" t="s">
        <v>148</v>
      </c>
      <c r="BM140" s="200" t="s">
        <v>171</v>
      </c>
    </row>
    <row r="141" spans="1:65" s="2" customFormat="1" ht="39">
      <c r="A141" s="31"/>
      <c r="B141" s="32"/>
      <c r="C141" s="33"/>
      <c r="D141" s="202" t="s">
        <v>139</v>
      </c>
      <c r="E141" s="33"/>
      <c r="F141" s="203" t="s">
        <v>172</v>
      </c>
      <c r="G141" s="33"/>
      <c r="H141" s="33"/>
      <c r="I141" s="204"/>
      <c r="J141" s="33"/>
      <c r="K141" s="33"/>
      <c r="L141" s="36"/>
      <c r="M141" s="205"/>
      <c r="N141" s="206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139</v>
      </c>
      <c r="AU141" s="14" t="s">
        <v>82</v>
      </c>
    </row>
    <row r="142" spans="1:65" s="2" customFormat="1" ht="33" customHeight="1">
      <c r="A142" s="31"/>
      <c r="B142" s="32"/>
      <c r="C142" s="207" t="s">
        <v>173</v>
      </c>
      <c r="D142" s="207" t="s">
        <v>168</v>
      </c>
      <c r="E142" s="208" t="s">
        <v>174</v>
      </c>
      <c r="F142" s="209" t="s">
        <v>175</v>
      </c>
      <c r="G142" s="210" t="s">
        <v>143</v>
      </c>
      <c r="H142" s="211">
        <v>3</v>
      </c>
      <c r="I142" s="212"/>
      <c r="J142" s="213">
        <f>ROUND(I142*H142,2)</f>
        <v>0</v>
      </c>
      <c r="K142" s="209" t="s">
        <v>157</v>
      </c>
      <c r="L142" s="36"/>
      <c r="M142" s="214" t="s">
        <v>1</v>
      </c>
      <c r="N142" s="215" t="s">
        <v>38</v>
      </c>
      <c r="O142" s="68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0" t="s">
        <v>148</v>
      </c>
      <c r="AT142" s="200" t="s">
        <v>168</v>
      </c>
      <c r="AU142" s="200" t="s">
        <v>82</v>
      </c>
      <c r="AY142" s="14" t="s">
        <v>129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4" t="s">
        <v>80</v>
      </c>
      <c r="BK142" s="201">
        <f>ROUND(I142*H142,2)</f>
        <v>0</v>
      </c>
      <c r="BL142" s="14" t="s">
        <v>148</v>
      </c>
      <c r="BM142" s="200" t="s">
        <v>176</v>
      </c>
    </row>
    <row r="143" spans="1:65" s="2" customFormat="1" ht="29.25">
      <c r="A143" s="31"/>
      <c r="B143" s="32"/>
      <c r="C143" s="33"/>
      <c r="D143" s="202" t="s">
        <v>139</v>
      </c>
      <c r="E143" s="33"/>
      <c r="F143" s="203" t="s">
        <v>177</v>
      </c>
      <c r="G143" s="33"/>
      <c r="H143" s="33"/>
      <c r="I143" s="204"/>
      <c r="J143" s="33"/>
      <c r="K143" s="33"/>
      <c r="L143" s="36"/>
      <c r="M143" s="205"/>
      <c r="N143" s="206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139</v>
      </c>
      <c r="AU143" s="14" t="s">
        <v>82</v>
      </c>
    </row>
    <row r="144" spans="1:65" s="2" customFormat="1" ht="16.5" customHeight="1">
      <c r="A144" s="31"/>
      <c r="B144" s="32"/>
      <c r="C144" s="207" t="s">
        <v>178</v>
      </c>
      <c r="D144" s="207" t="s">
        <v>168</v>
      </c>
      <c r="E144" s="208" t="s">
        <v>179</v>
      </c>
      <c r="F144" s="209" t="s">
        <v>180</v>
      </c>
      <c r="G144" s="210" t="s">
        <v>143</v>
      </c>
      <c r="H144" s="211">
        <v>45</v>
      </c>
      <c r="I144" s="212"/>
      <c r="J144" s="213">
        <f>ROUND(I144*H144,2)</f>
        <v>0</v>
      </c>
      <c r="K144" s="209" t="s">
        <v>1</v>
      </c>
      <c r="L144" s="36"/>
      <c r="M144" s="214" t="s">
        <v>1</v>
      </c>
      <c r="N144" s="215" t="s">
        <v>38</v>
      </c>
      <c r="O144" s="68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0" t="s">
        <v>148</v>
      </c>
      <c r="AT144" s="200" t="s">
        <v>168</v>
      </c>
      <c r="AU144" s="200" t="s">
        <v>82</v>
      </c>
      <c r="AY144" s="14" t="s">
        <v>129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4" t="s">
        <v>80</v>
      </c>
      <c r="BK144" s="201">
        <f>ROUND(I144*H144,2)</f>
        <v>0</v>
      </c>
      <c r="BL144" s="14" t="s">
        <v>148</v>
      </c>
      <c r="BM144" s="200" t="s">
        <v>181</v>
      </c>
    </row>
    <row r="145" spans="1:65" s="2" customFormat="1" ht="19.5">
      <c r="A145" s="31"/>
      <c r="B145" s="32"/>
      <c r="C145" s="33"/>
      <c r="D145" s="202" t="s">
        <v>139</v>
      </c>
      <c r="E145" s="33"/>
      <c r="F145" s="203" t="s">
        <v>182</v>
      </c>
      <c r="G145" s="33"/>
      <c r="H145" s="33"/>
      <c r="I145" s="204"/>
      <c r="J145" s="33"/>
      <c r="K145" s="33"/>
      <c r="L145" s="36"/>
      <c r="M145" s="205"/>
      <c r="N145" s="206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139</v>
      </c>
      <c r="AU145" s="14" t="s">
        <v>82</v>
      </c>
    </row>
    <row r="146" spans="1:65" s="2" customFormat="1" ht="37.9" customHeight="1">
      <c r="A146" s="31"/>
      <c r="B146" s="32"/>
      <c r="C146" s="207" t="s">
        <v>183</v>
      </c>
      <c r="D146" s="207" t="s">
        <v>168</v>
      </c>
      <c r="E146" s="208" t="s">
        <v>184</v>
      </c>
      <c r="F146" s="209" t="s">
        <v>185</v>
      </c>
      <c r="G146" s="210" t="s">
        <v>136</v>
      </c>
      <c r="H146" s="211">
        <v>2</v>
      </c>
      <c r="I146" s="212"/>
      <c r="J146" s="213">
        <f>ROUND(I146*H146,2)</f>
        <v>0</v>
      </c>
      <c r="K146" s="209" t="s">
        <v>1</v>
      </c>
      <c r="L146" s="36"/>
      <c r="M146" s="214" t="s">
        <v>1</v>
      </c>
      <c r="N146" s="215" t="s">
        <v>38</v>
      </c>
      <c r="O146" s="68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0" t="s">
        <v>148</v>
      </c>
      <c r="AT146" s="200" t="s">
        <v>168</v>
      </c>
      <c r="AU146" s="200" t="s">
        <v>82</v>
      </c>
      <c r="AY146" s="14" t="s">
        <v>129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4" t="s">
        <v>80</v>
      </c>
      <c r="BK146" s="201">
        <f>ROUND(I146*H146,2)</f>
        <v>0</v>
      </c>
      <c r="BL146" s="14" t="s">
        <v>148</v>
      </c>
      <c r="BM146" s="200" t="s">
        <v>186</v>
      </c>
    </row>
    <row r="147" spans="1:65" s="2" customFormat="1" ht="48.75">
      <c r="A147" s="31"/>
      <c r="B147" s="32"/>
      <c r="C147" s="33"/>
      <c r="D147" s="202" t="s">
        <v>139</v>
      </c>
      <c r="E147" s="33"/>
      <c r="F147" s="203" t="s">
        <v>187</v>
      </c>
      <c r="G147" s="33"/>
      <c r="H147" s="33"/>
      <c r="I147" s="204"/>
      <c r="J147" s="33"/>
      <c r="K147" s="33"/>
      <c r="L147" s="36"/>
      <c r="M147" s="205"/>
      <c r="N147" s="206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139</v>
      </c>
      <c r="AU147" s="14" t="s">
        <v>82</v>
      </c>
    </row>
    <row r="148" spans="1:65" s="2" customFormat="1" ht="33" customHeight="1">
      <c r="A148" s="31"/>
      <c r="B148" s="32"/>
      <c r="C148" s="207" t="s">
        <v>188</v>
      </c>
      <c r="D148" s="207" t="s">
        <v>168</v>
      </c>
      <c r="E148" s="208" t="s">
        <v>189</v>
      </c>
      <c r="F148" s="209" t="s">
        <v>190</v>
      </c>
      <c r="G148" s="210" t="s">
        <v>143</v>
      </c>
      <c r="H148" s="211">
        <v>22</v>
      </c>
      <c r="I148" s="212"/>
      <c r="J148" s="213">
        <f>ROUND(I148*H148,2)</f>
        <v>0</v>
      </c>
      <c r="K148" s="209" t="s">
        <v>1</v>
      </c>
      <c r="L148" s="36"/>
      <c r="M148" s="214" t="s">
        <v>1</v>
      </c>
      <c r="N148" s="215" t="s">
        <v>38</v>
      </c>
      <c r="O148" s="68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0" t="s">
        <v>148</v>
      </c>
      <c r="AT148" s="200" t="s">
        <v>168</v>
      </c>
      <c r="AU148" s="200" t="s">
        <v>82</v>
      </c>
      <c r="AY148" s="14" t="s">
        <v>129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4" t="s">
        <v>80</v>
      </c>
      <c r="BK148" s="201">
        <f>ROUND(I148*H148,2)</f>
        <v>0</v>
      </c>
      <c r="BL148" s="14" t="s">
        <v>148</v>
      </c>
      <c r="BM148" s="200" t="s">
        <v>191</v>
      </c>
    </row>
    <row r="149" spans="1:65" s="2" customFormat="1" ht="48.75">
      <c r="A149" s="31"/>
      <c r="B149" s="32"/>
      <c r="C149" s="33"/>
      <c r="D149" s="202" t="s">
        <v>139</v>
      </c>
      <c r="E149" s="33"/>
      <c r="F149" s="203" t="s">
        <v>192</v>
      </c>
      <c r="G149" s="33"/>
      <c r="H149" s="33"/>
      <c r="I149" s="204"/>
      <c r="J149" s="33"/>
      <c r="K149" s="33"/>
      <c r="L149" s="36"/>
      <c r="M149" s="205"/>
      <c r="N149" s="206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139</v>
      </c>
      <c r="AU149" s="14" t="s">
        <v>82</v>
      </c>
    </row>
    <row r="150" spans="1:65" s="2" customFormat="1" ht="24.2" customHeight="1">
      <c r="A150" s="31"/>
      <c r="B150" s="32"/>
      <c r="C150" s="207" t="s">
        <v>193</v>
      </c>
      <c r="D150" s="207" t="s">
        <v>168</v>
      </c>
      <c r="E150" s="208" t="s">
        <v>194</v>
      </c>
      <c r="F150" s="209" t="s">
        <v>195</v>
      </c>
      <c r="G150" s="210" t="s">
        <v>136</v>
      </c>
      <c r="H150" s="211">
        <v>2</v>
      </c>
      <c r="I150" s="212"/>
      <c r="J150" s="213">
        <f>ROUND(I150*H150,2)</f>
        <v>0</v>
      </c>
      <c r="K150" s="209" t="s">
        <v>1</v>
      </c>
      <c r="L150" s="36"/>
      <c r="M150" s="214" t="s">
        <v>1</v>
      </c>
      <c r="N150" s="215" t="s">
        <v>38</v>
      </c>
      <c r="O150" s="68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0" t="s">
        <v>148</v>
      </c>
      <c r="AT150" s="200" t="s">
        <v>168</v>
      </c>
      <c r="AU150" s="200" t="s">
        <v>82</v>
      </c>
      <c r="AY150" s="14" t="s">
        <v>129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4" t="s">
        <v>80</v>
      </c>
      <c r="BK150" s="201">
        <f>ROUND(I150*H150,2)</f>
        <v>0</v>
      </c>
      <c r="BL150" s="14" t="s">
        <v>148</v>
      </c>
      <c r="BM150" s="200" t="s">
        <v>196</v>
      </c>
    </row>
    <row r="151" spans="1:65" s="2" customFormat="1" ht="19.5">
      <c r="A151" s="31"/>
      <c r="B151" s="32"/>
      <c r="C151" s="33"/>
      <c r="D151" s="202" t="s">
        <v>139</v>
      </c>
      <c r="E151" s="33"/>
      <c r="F151" s="203" t="s">
        <v>195</v>
      </c>
      <c r="G151" s="33"/>
      <c r="H151" s="33"/>
      <c r="I151" s="204"/>
      <c r="J151" s="33"/>
      <c r="K151" s="33"/>
      <c r="L151" s="36"/>
      <c r="M151" s="205"/>
      <c r="N151" s="206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139</v>
      </c>
      <c r="AU151" s="14" t="s">
        <v>82</v>
      </c>
    </row>
    <row r="152" spans="1:65" s="2" customFormat="1" ht="16.5" customHeight="1">
      <c r="A152" s="31"/>
      <c r="B152" s="32"/>
      <c r="C152" s="207" t="s">
        <v>197</v>
      </c>
      <c r="D152" s="207" t="s">
        <v>168</v>
      </c>
      <c r="E152" s="208" t="s">
        <v>198</v>
      </c>
      <c r="F152" s="209" t="s">
        <v>199</v>
      </c>
      <c r="G152" s="210" t="s">
        <v>143</v>
      </c>
      <c r="H152" s="211">
        <v>40</v>
      </c>
      <c r="I152" s="212"/>
      <c r="J152" s="213">
        <f>ROUND(I152*H152,2)</f>
        <v>0</v>
      </c>
      <c r="K152" s="209" t="s">
        <v>1</v>
      </c>
      <c r="L152" s="36"/>
      <c r="M152" s="214" t="s">
        <v>1</v>
      </c>
      <c r="N152" s="215" t="s">
        <v>38</v>
      </c>
      <c r="O152" s="68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0" t="s">
        <v>148</v>
      </c>
      <c r="AT152" s="200" t="s">
        <v>168</v>
      </c>
      <c r="AU152" s="200" t="s">
        <v>82</v>
      </c>
      <c r="AY152" s="14" t="s">
        <v>129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4" t="s">
        <v>80</v>
      </c>
      <c r="BK152" s="201">
        <f>ROUND(I152*H152,2)</f>
        <v>0</v>
      </c>
      <c r="BL152" s="14" t="s">
        <v>148</v>
      </c>
      <c r="BM152" s="200" t="s">
        <v>200</v>
      </c>
    </row>
    <row r="153" spans="1:65" s="2" customFormat="1" ht="11.25">
      <c r="A153" s="31"/>
      <c r="B153" s="32"/>
      <c r="C153" s="33"/>
      <c r="D153" s="202" t="s">
        <v>139</v>
      </c>
      <c r="E153" s="33"/>
      <c r="F153" s="203" t="s">
        <v>199</v>
      </c>
      <c r="G153" s="33"/>
      <c r="H153" s="33"/>
      <c r="I153" s="204"/>
      <c r="J153" s="33"/>
      <c r="K153" s="33"/>
      <c r="L153" s="36"/>
      <c r="M153" s="205"/>
      <c r="N153" s="206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139</v>
      </c>
      <c r="AU153" s="14" t="s">
        <v>82</v>
      </c>
    </row>
    <row r="154" spans="1:65" s="12" customFormat="1" ht="25.9" customHeight="1">
      <c r="B154" s="172"/>
      <c r="C154" s="173"/>
      <c r="D154" s="174" t="s">
        <v>72</v>
      </c>
      <c r="E154" s="175" t="s">
        <v>201</v>
      </c>
      <c r="F154" s="175" t="s">
        <v>202</v>
      </c>
      <c r="G154" s="173"/>
      <c r="H154" s="173"/>
      <c r="I154" s="176"/>
      <c r="J154" s="177">
        <f>BK154</f>
        <v>0</v>
      </c>
      <c r="K154" s="173"/>
      <c r="L154" s="178"/>
      <c r="M154" s="179"/>
      <c r="N154" s="180"/>
      <c r="O154" s="180"/>
      <c r="P154" s="181">
        <f>SUM(P155:P160)</f>
        <v>0</v>
      </c>
      <c r="Q154" s="180"/>
      <c r="R154" s="181">
        <f>SUM(R155:R160)</f>
        <v>0</v>
      </c>
      <c r="S154" s="180"/>
      <c r="T154" s="182">
        <f>SUM(T155:T160)</f>
        <v>0</v>
      </c>
      <c r="AR154" s="183" t="s">
        <v>150</v>
      </c>
      <c r="AT154" s="184" t="s">
        <v>72</v>
      </c>
      <c r="AU154" s="184" t="s">
        <v>73</v>
      </c>
      <c r="AY154" s="183" t="s">
        <v>129</v>
      </c>
      <c r="BK154" s="185">
        <f>SUM(BK155:BK160)</f>
        <v>0</v>
      </c>
    </row>
    <row r="155" spans="1:65" s="2" customFormat="1" ht="33" customHeight="1">
      <c r="A155" s="31"/>
      <c r="B155" s="32"/>
      <c r="C155" s="207" t="s">
        <v>203</v>
      </c>
      <c r="D155" s="207" t="s">
        <v>168</v>
      </c>
      <c r="E155" s="208" t="s">
        <v>204</v>
      </c>
      <c r="F155" s="209" t="s">
        <v>205</v>
      </c>
      <c r="G155" s="210" t="s">
        <v>136</v>
      </c>
      <c r="H155" s="211">
        <v>1</v>
      </c>
      <c r="I155" s="212"/>
      <c r="J155" s="213">
        <f>ROUND(I155*H155,2)</f>
        <v>0</v>
      </c>
      <c r="K155" s="209" t="s">
        <v>157</v>
      </c>
      <c r="L155" s="36"/>
      <c r="M155" s="214" t="s">
        <v>1</v>
      </c>
      <c r="N155" s="215" t="s">
        <v>38</v>
      </c>
      <c r="O155" s="68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0" t="s">
        <v>148</v>
      </c>
      <c r="AT155" s="200" t="s">
        <v>168</v>
      </c>
      <c r="AU155" s="200" t="s">
        <v>80</v>
      </c>
      <c r="AY155" s="14" t="s">
        <v>129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4" t="s">
        <v>80</v>
      </c>
      <c r="BK155" s="201">
        <f>ROUND(I155*H155,2)</f>
        <v>0</v>
      </c>
      <c r="BL155" s="14" t="s">
        <v>148</v>
      </c>
      <c r="BM155" s="200" t="s">
        <v>206</v>
      </c>
    </row>
    <row r="156" spans="1:65" s="2" customFormat="1" ht="58.5">
      <c r="A156" s="31"/>
      <c r="B156" s="32"/>
      <c r="C156" s="33"/>
      <c r="D156" s="202" t="s">
        <v>139</v>
      </c>
      <c r="E156" s="33"/>
      <c r="F156" s="203" t="s">
        <v>207</v>
      </c>
      <c r="G156" s="33"/>
      <c r="H156" s="33"/>
      <c r="I156" s="204"/>
      <c r="J156" s="33"/>
      <c r="K156" s="33"/>
      <c r="L156" s="36"/>
      <c r="M156" s="205"/>
      <c r="N156" s="206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139</v>
      </c>
      <c r="AU156" s="14" t="s">
        <v>80</v>
      </c>
    </row>
    <row r="157" spans="1:65" s="2" customFormat="1" ht="24.2" customHeight="1">
      <c r="A157" s="31"/>
      <c r="B157" s="32"/>
      <c r="C157" s="207" t="s">
        <v>208</v>
      </c>
      <c r="D157" s="207" t="s">
        <v>168</v>
      </c>
      <c r="E157" s="208" t="s">
        <v>209</v>
      </c>
      <c r="F157" s="209" t="s">
        <v>210</v>
      </c>
      <c r="G157" s="210" t="s">
        <v>136</v>
      </c>
      <c r="H157" s="211">
        <v>1</v>
      </c>
      <c r="I157" s="212"/>
      <c r="J157" s="213">
        <f>ROUND(I157*H157,2)</f>
        <v>0</v>
      </c>
      <c r="K157" s="209" t="s">
        <v>157</v>
      </c>
      <c r="L157" s="36"/>
      <c r="M157" s="214" t="s">
        <v>1</v>
      </c>
      <c r="N157" s="215" t="s">
        <v>38</v>
      </c>
      <c r="O157" s="68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0" t="s">
        <v>148</v>
      </c>
      <c r="AT157" s="200" t="s">
        <v>168</v>
      </c>
      <c r="AU157" s="200" t="s">
        <v>80</v>
      </c>
      <c r="AY157" s="14" t="s">
        <v>129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4" t="s">
        <v>80</v>
      </c>
      <c r="BK157" s="201">
        <f>ROUND(I157*H157,2)</f>
        <v>0</v>
      </c>
      <c r="BL157" s="14" t="s">
        <v>148</v>
      </c>
      <c r="BM157" s="200" t="s">
        <v>211</v>
      </c>
    </row>
    <row r="158" spans="1:65" s="2" customFormat="1" ht="19.5">
      <c r="A158" s="31"/>
      <c r="B158" s="32"/>
      <c r="C158" s="33"/>
      <c r="D158" s="202" t="s">
        <v>139</v>
      </c>
      <c r="E158" s="33"/>
      <c r="F158" s="203" t="s">
        <v>212</v>
      </c>
      <c r="G158" s="33"/>
      <c r="H158" s="33"/>
      <c r="I158" s="204"/>
      <c r="J158" s="33"/>
      <c r="K158" s="33"/>
      <c r="L158" s="36"/>
      <c r="M158" s="205"/>
      <c r="N158" s="206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139</v>
      </c>
      <c r="AU158" s="14" t="s">
        <v>80</v>
      </c>
    </row>
    <row r="159" spans="1:65" s="2" customFormat="1" ht="16.5" customHeight="1">
      <c r="A159" s="31"/>
      <c r="B159" s="32"/>
      <c r="C159" s="207" t="s">
        <v>7</v>
      </c>
      <c r="D159" s="207" t="s">
        <v>168</v>
      </c>
      <c r="E159" s="208" t="s">
        <v>213</v>
      </c>
      <c r="F159" s="209" t="s">
        <v>214</v>
      </c>
      <c r="G159" s="210" t="s">
        <v>215</v>
      </c>
      <c r="H159" s="211">
        <v>5</v>
      </c>
      <c r="I159" s="212"/>
      <c r="J159" s="213">
        <f>ROUND(I159*H159,2)</f>
        <v>0</v>
      </c>
      <c r="K159" s="209" t="s">
        <v>157</v>
      </c>
      <c r="L159" s="36"/>
      <c r="M159" s="214" t="s">
        <v>1</v>
      </c>
      <c r="N159" s="215" t="s">
        <v>38</v>
      </c>
      <c r="O159" s="68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0" t="s">
        <v>148</v>
      </c>
      <c r="AT159" s="200" t="s">
        <v>168</v>
      </c>
      <c r="AU159" s="200" t="s">
        <v>80</v>
      </c>
      <c r="AY159" s="14" t="s">
        <v>129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4" t="s">
        <v>80</v>
      </c>
      <c r="BK159" s="201">
        <f>ROUND(I159*H159,2)</f>
        <v>0</v>
      </c>
      <c r="BL159" s="14" t="s">
        <v>148</v>
      </c>
      <c r="BM159" s="200" t="s">
        <v>216</v>
      </c>
    </row>
    <row r="160" spans="1:65" s="2" customFormat="1" ht="29.25">
      <c r="A160" s="31"/>
      <c r="B160" s="32"/>
      <c r="C160" s="33"/>
      <c r="D160" s="202" t="s">
        <v>139</v>
      </c>
      <c r="E160" s="33"/>
      <c r="F160" s="203" t="s">
        <v>217</v>
      </c>
      <c r="G160" s="33"/>
      <c r="H160" s="33"/>
      <c r="I160" s="204"/>
      <c r="J160" s="33"/>
      <c r="K160" s="33"/>
      <c r="L160" s="36"/>
      <c r="M160" s="216"/>
      <c r="N160" s="217"/>
      <c r="O160" s="218"/>
      <c r="P160" s="218"/>
      <c r="Q160" s="218"/>
      <c r="R160" s="218"/>
      <c r="S160" s="218"/>
      <c r="T160" s="21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139</v>
      </c>
      <c r="AU160" s="14" t="s">
        <v>80</v>
      </c>
    </row>
    <row r="161" spans="1:31" s="2" customFormat="1" ht="6.95" customHeight="1">
      <c r="A161" s="3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36"/>
      <c r="M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</row>
  </sheetData>
  <sheetProtection algorithmName="SHA-512" hashValue="939omfJ2J3+IcUZg+XZ/UZ3AQqs/uD5Sm+2VeGfXBwx1b/BlFrFCkbwt/Ga7RXoG+gUojzisgzMgr2JE6V+9tQ==" saltValue="B+C31/n5qlldO7trQzcZmNl9XLw7wA3uIzdiC5cM7DhqleKCZ6Jf27n0+mqd4r8nEqO0kWMVX8LQ9fVCZNYs2w==" spinCount="100000" sheet="1" objects="1" scenarios="1" formatColumns="0" formatRows="0" autoFilter="0"/>
  <autoFilter ref="C122:K160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90</v>
      </c>
    </row>
    <row r="3" spans="1:46" s="1" customFormat="1" ht="6.95" hidden="1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hidden="1" customHeight="1">
      <c r="B4" s="17"/>
      <c r="D4" s="114" t="s">
        <v>99</v>
      </c>
      <c r="L4" s="17"/>
      <c r="M4" s="115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16" t="s">
        <v>16</v>
      </c>
      <c r="L6" s="17"/>
    </row>
    <row r="7" spans="1:46" s="1" customFormat="1" ht="16.5" hidden="1" customHeight="1">
      <c r="B7" s="17"/>
      <c r="E7" s="266" t="str">
        <f>'Rekapitulace stavby'!K6</f>
        <v>Havarijní oprava přípojky a osvětlení Ondřejovice</v>
      </c>
      <c r="F7" s="267"/>
      <c r="G7" s="267"/>
      <c r="H7" s="267"/>
      <c r="L7" s="17"/>
    </row>
    <row r="8" spans="1:46" s="1" customFormat="1" ht="12" hidden="1" customHeight="1">
      <c r="B8" s="17"/>
      <c r="D8" s="116" t="s">
        <v>100</v>
      </c>
      <c r="L8" s="17"/>
    </row>
    <row r="9" spans="1:46" s="2" customFormat="1" ht="16.5" hidden="1" customHeight="1">
      <c r="A9" s="31"/>
      <c r="B9" s="36"/>
      <c r="C9" s="31"/>
      <c r="D9" s="31"/>
      <c r="E9" s="266" t="s">
        <v>101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16" t="s">
        <v>102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69" t="s">
        <v>218</v>
      </c>
      <c r="F11" s="268"/>
      <c r="G11" s="268"/>
      <c r="H11" s="26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16" t="s">
        <v>20</v>
      </c>
      <c r="E14" s="31"/>
      <c r="F14" s="107" t="s">
        <v>104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6" t="s">
        <v>26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16" t="s">
        <v>27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70" t="str">
        <f>'Rekapitulace stavby'!E14</f>
        <v>Vyplň údaj</v>
      </c>
      <c r="F20" s="271"/>
      <c r="G20" s="271"/>
      <c r="H20" s="271"/>
      <c r="I20" s="116" t="s">
        <v>26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16" t="s">
        <v>29</v>
      </c>
      <c r="E22" s="31"/>
      <c r="F22" s="31"/>
      <c r="G22" s="31"/>
      <c r="H22" s="31"/>
      <c r="I22" s="116" t="s">
        <v>24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26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16" t="s">
        <v>31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07" t="s">
        <v>105</v>
      </c>
      <c r="F26" s="31"/>
      <c r="G26" s="31"/>
      <c r="H26" s="31"/>
      <c r="I26" s="116" t="s">
        <v>26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16" t="s">
        <v>32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18"/>
      <c r="B29" s="119"/>
      <c r="C29" s="118"/>
      <c r="D29" s="118"/>
      <c r="E29" s="272" t="s">
        <v>1</v>
      </c>
      <c r="F29" s="272"/>
      <c r="G29" s="272"/>
      <c r="H29" s="27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6"/>
      <c r="C32" s="31"/>
      <c r="D32" s="122" t="s">
        <v>33</v>
      </c>
      <c r="E32" s="31"/>
      <c r="F32" s="31"/>
      <c r="G32" s="31"/>
      <c r="H32" s="31"/>
      <c r="I32" s="31"/>
      <c r="J32" s="123">
        <f>ROUND(J122,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31"/>
      <c r="F34" s="124" t="s">
        <v>35</v>
      </c>
      <c r="G34" s="31"/>
      <c r="H34" s="31"/>
      <c r="I34" s="124" t="s">
        <v>34</v>
      </c>
      <c r="J34" s="124" t="s">
        <v>36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125" t="s">
        <v>37</v>
      </c>
      <c r="E35" s="116" t="s">
        <v>38</v>
      </c>
      <c r="F35" s="126">
        <f>ROUND((SUM(BE122:BE132)),  2)</f>
        <v>0</v>
      </c>
      <c r="G35" s="31"/>
      <c r="H35" s="31"/>
      <c r="I35" s="127">
        <v>0.21</v>
      </c>
      <c r="J35" s="126">
        <f>ROUND(((SUM(BE122:BE132))*I35),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39</v>
      </c>
      <c r="F36" s="126">
        <f>ROUND((SUM(BF122:BF132)),  2)</f>
        <v>0</v>
      </c>
      <c r="G36" s="31"/>
      <c r="H36" s="31"/>
      <c r="I36" s="127">
        <v>0.15</v>
      </c>
      <c r="J36" s="126">
        <f>ROUND(((SUM(BF122:BF132))*I36),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40</v>
      </c>
      <c r="F37" s="126">
        <f>ROUND((SUM(BG122:BG132)),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41</v>
      </c>
      <c r="F38" s="126">
        <f>ROUND((SUM(BH122:BH132)),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42</v>
      </c>
      <c r="F39" s="126">
        <f>ROUND((SUM(BI122:BI132)),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6"/>
      <c r="C41" s="128"/>
      <c r="D41" s="129" t="s">
        <v>43</v>
      </c>
      <c r="E41" s="130"/>
      <c r="F41" s="130"/>
      <c r="G41" s="131" t="s">
        <v>44</v>
      </c>
      <c r="H41" s="132" t="s">
        <v>45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35" t="s">
        <v>46</v>
      </c>
      <c r="E50" s="136"/>
      <c r="F50" s="136"/>
      <c r="G50" s="135" t="s">
        <v>47</v>
      </c>
      <c r="H50" s="136"/>
      <c r="I50" s="136"/>
      <c r="J50" s="136"/>
      <c r="K50" s="136"/>
      <c r="L50" s="48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idden="1">
      <c r="A61" s="31"/>
      <c r="B61" s="36"/>
      <c r="C61" s="31"/>
      <c r="D61" s="137" t="s">
        <v>48</v>
      </c>
      <c r="E61" s="138"/>
      <c r="F61" s="139" t="s">
        <v>49</v>
      </c>
      <c r="G61" s="137" t="s">
        <v>48</v>
      </c>
      <c r="H61" s="138"/>
      <c r="I61" s="138"/>
      <c r="J61" s="140" t="s">
        <v>49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idden="1">
      <c r="A65" s="31"/>
      <c r="B65" s="36"/>
      <c r="C65" s="31"/>
      <c r="D65" s="135" t="s">
        <v>50</v>
      </c>
      <c r="E65" s="141"/>
      <c r="F65" s="141"/>
      <c r="G65" s="135" t="s">
        <v>51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idden="1">
      <c r="A76" s="31"/>
      <c r="B76" s="36"/>
      <c r="C76" s="31"/>
      <c r="D76" s="137" t="s">
        <v>48</v>
      </c>
      <c r="E76" s="138"/>
      <c r="F76" s="139" t="s">
        <v>49</v>
      </c>
      <c r="G76" s="137" t="s">
        <v>48</v>
      </c>
      <c r="H76" s="138"/>
      <c r="I76" s="138"/>
      <c r="J76" s="140" t="s">
        <v>49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73" t="str">
        <f>E7</f>
        <v>Havarijní oprava přípojky a osvětlení Ondřejovice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73" t="s">
        <v>101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102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21" t="str">
        <f>E11</f>
        <v>1.2 - URS - Zemní práce</v>
      </c>
      <c r="F89" s="275"/>
      <c r="G89" s="275"/>
      <c r="H89" s="275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žst Ondřejovice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Indrák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6" t="s">
        <v>107</v>
      </c>
      <c r="D96" s="147"/>
      <c r="E96" s="147"/>
      <c r="F96" s="147"/>
      <c r="G96" s="147"/>
      <c r="H96" s="147"/>
      <c r="I96" s="147"/>
      <c r="J96" s="148" t="s">
        <v>108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49" t="s">
        <v>109</v>
      </c>
      <c r="D98" s="33"/>
      <c r="E98" s="33"/>
      <c r="F98" s="33"/>
      <c r="G98" s="33"/>
      <c r="H98" s="33"/>
      <c r="I98" s="33"/>
      <c r="J98" s="81">
        <f>J122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110</v>
      </c>
    </row>
    <row r="99" spans="1:47" s="9" customFormat="1" ht="24.95" hidden="1" customHeight="1">
      <c r="B99" s="150"/>
      <c r="C99" s="151"/>
      <c r="D99" s="152" t="s">
        <v>219</v>
      </c>
      <c r="E99" s="153"/>
      <c r="F99" s="153"/>
      <c r="G99" s="153"/>
      <c r="H99" s="153"/>
      <c r="I99" s="153"/>
      <c r="J99" s="154">
        <f>J123</f>
        <v>0</v>
      </c>
      <c r="K99" s="151"/>
      <c r="L99" s="155"/>
    </row>
    <row r="100" spans="1:47" s="10" customFormat="1" ht="19.899999999999999" hidden="1" customHeight="1">
      <c r="B100" s="156"/>
      <c r="C100" s="101"/>
      <c r="D100" s="157" t="s">
        <v>220</v>
      </c>
      <c r="E100" s="158"/>
      <c r="F100" s="158"/>
      <c r="G100" s="158"/>
      <c r="H100" s="158"/>
      <c r="I100" s="158"/>
      <c r="J100" s="159">
        <f>J124</f>
        <v>0</v>
      </c>
      <c r="K100" s="101"/>
      <c r="L100" s="160"/>
    </row>
    <row r="101" spans="1:47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hidden="1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114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3"/>
      <c r="D110" s="33"/>
      <c r="E110" s="273" t="str">
        <f>E7</f>
        <v>Havarijní oprava přípojky a osvětlení Ondřejovice</v>
      </c>
      <c r="F110" s="274"/>
      <c r="G110" s="274"/>
      <c r="H110" s="274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100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47" s="2" customFormat="1" ht="16.5" customHeight="1">
      <c r="A112" s="31"/>
      <c r="B112" s="32"/>
      <c r="C112" s="33"/>
      <c r="D112" s="33"/>
      <c r="E112" s="273" t="s">
        <v>101</v>
      </c>
      <c r="F112" s="275"/>
      <c r="G112" s="275"/>
      <c r="H112" s="275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102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21" t="str">
        <f>E11</f>
        <v>1.2 - URS - Zemní práce</v>
      </c>
      <c r="F114" s="275"/>
      <c r="G114" s="275"/>
      <c r="H114" s="275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>žst Ondřejovice</v>
      </c>
      <c r="G116" s="33"/>
      <c r="H116" s="33"/>
      <c r="I116" s="26" t="s">
        <v>22</v>
      </c>
      <c r="J116" s="63">
        <f>IF(J14="","",J14)</f>
        <v>0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23</v>
      </c>
      <c r="D118" s="33"/>
      <c r="E118" s="33"/>
      <c r="F118" s="24" t="str">
        <f>E17</f>
        <v xml:space="preserve"> </v>
      </c>
      <c r="G118" s="33"/>
      <c r="H118" s="33"/>
      <c r="I118" s="26" t="s">
        <v>29</v>
      </c>
      <c r="J118" s="29" t="str">
        <f>E23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3"/>
      <c r="E119" s="33"/>
      <c r="F119" s="24" t="str">
        <f>IF(E20="","",E20)</f>
        <v>Vyplň údaj</v>
      </c>
      <c r="G119" s="33"/>
      <c r="H119" s="33"/>
      <c r="I119" s="26" t="s">
        <v>31</v>
      </c>
      <c r="J119" s="29" t="str">
        <f>E26</f>
        <v>Indrák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61"/>
      <c r="B121" s="162"/>
      <c r="C121" s="163" t="s">
        <v>115</v>
      </c>
      <c r="D121" s="164" t="s">
        <v>58</v>
      </c>
      <c r="E121" s="164" t="s">
        <v>54</v>
      </c>
      <c r="F121" s="164" t="s">
        <v>55</v>
      </c>
      <c r="G121" s="164" t="s">
        <v>116</v>
      </c>
      <c r="H121" s="164" t="s">
        <v>117</v>
      </c>
      <c r="I121" s="164" t="s">
        <v>118</v>
      </c>
      <c r="J121" s="164" t="s">
        <v>108</v>
      </c>
      <c r="K121" s="165" t="s">
        <v>119</v>
      </c>
      <c r="L121" s="166"/>
      <c r="M121" s="72" t="s">
        <v>1</v>
      </c>
      <c r="N121" s="73" t="s">
        <v>37</v>
      </c>
      <c r="O121" s="73" t="s">
        <v>120</v>
      </c>
      <c r="P121" s="73" t="s">
        <v>121</v>
      </c>
      <c r="Q121" s="73" t="s">
        <v>122</v>
      </c>
      <c r="R121" s="73" t="s">
        <v>123</v>
      </c>
      <c r="S121" s="73" t="s">
        <v>124</v>
      </c>
      <c r="T121" s="74" t="s">
        <v>125</v>
      </c>
      <c r="U121" s="161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/>
    </row>
    <row r="122" spans="1:65" s="2" customFormat="1" ht="22.9" customHeight="1">
      <c r="A122" s="31"/>
      <c r="B122" s="32"/>
      <c r="C122" s="79" t="s">
        <v>126</v>
      </c>
      <c r="D122" s="33"/>
      <c r="E122" s="33"/>
      <c r="F122" s="33"/>
      <c r="G122" s="33"/>
      <c r="H122" s="33"/>
      <c r="I122" s="33"/>
      <c r="J122" s="167">
        <f>BK122</f>
        <v>0</v>
      </c>
      <c r="K122" s="33"/>
      <c r="L122" s="36"/>
      <c r="M122" s="75"/>
      <c r="N122" s="168"/>
      <c r="O122" s="76"/>
      <c r="P122" s="169">
        <f>P123</f>
        <v>0</v>
      </c>
      <c r="Q122" s="76"/>
      <c r="R122" s="169">
        <f>R123</f>
        <v>0.23010199999999997</v>
      </c>
      <c r="S122" s="76"/>
      <c r="T122" s="170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72</v>
      </c>
      <c r="AU122" s="14" t="s">
        <v>110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72</v>
      </c>
      <c r="E123" s="175" t="s">
        <v>133</v>
      </c>
      <c r="F123" s="175" t="s">
        <v>221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</f>
        <v>0</v>
      </c>
      <c r="Q123" s="180"/>
      <c r="R123" s="181">
        <f>R124</f>
        <v>0.23010199999999997</v>
      </c>
      <c r="S123" s="180"/>
      <c r="T123" s="182">
        <f>T124</f>
        <v>0</v>
      </c>
      <c r="AR123" s="183" t="s">
        <v>145</v>
      </c>
      <c r="AT123" s="184" t="s">
        <v>72</v>
      </c>
      <c r="AU123" s="184" t="s">
        <v>73</v>
      </c>
      <c r="AY123" s="183" t="s">
        <v>129</v>
      </c>
      <c r="BK123" s="185">
        <f>BK124</f>
        <v>0</v>
      </c>
    </row>
    <row r="124" spans="1:65" s="12" customFormat="1" ht="22.9" customHeight="1">
      <c r="B124" s="172"/>
      <c r="C124" s="173"/>
      <c r="D124" s="174" t="s">
        <v>72</v>
      </c>
      <c r="E124" s="186" t="s">
        <v>222</v>
      </c>
      <c r="F124" s="186" t="s">
        <v>223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SUM(P125:P132)</f>
        <v>0</v>
      </c>
      <c r="Q124" s="180"/>
      <c r="R124" s="181">
        <f>SUM(R125:R132)</f>
        <v>0.23010199999999997</v>
      </c>
      <c r="S124" s="180"/>
      <c r="T124" s="182">
        <f>SUM(T125:T132)</f>
        <v>0</v>
      </c>
      <c r="AR124" s="183" t="s">
        <v>145</v>
      </c>
      <c r="AT124" s="184" t="s">
        <v>72</v>
      </c>
      <c r="AU124" s="184" t="s">
        <v>80</v>
      </c>
      <c r="AY124" s="183" t="s">
        <v>129</v>
      </c>
      <c r="BK124" s="185">
        <f>SUM(BK125:BK132)</f>
        <v>0</v>
      </c>
    </row>
    <row r="125" spans="1:65" s="2" customFormat="1" ht="24.2" customHeight="1">
      <c r="A125" s="31"/>
      <c r="B125" s="32"/>
      <c r="C125" s="207" t="s">
        <v>80</v>
      </c>
      <c r="D125" s="207" t="s">
        <v>168</v>
      </c>
      <c r="E125" s="208" t="s">
        <v>224</v>
      </c>
      <c r="F125" s="209" t="s">
        <v>225</v>
      </c>
      <c r="G125" s="210" t="s">
        <v>226</v>
      </c>
      <c r="H125" s="211">
        <v>0.5</v>
      </c>
      <c r="I125" s="212"/>
      <c r="J125" s="213">
        <f>ROUND(I125*H125,2)</f>
        <v>0</v>
      </c>
      <c r="K125" s="209" t="s">
        <v>1</v>
      </c>
      <c r="L125" s="36"/>
      <c r="M125" s="214" t="s">
        <v>1</v>
      </c>
      <c r="N125" s="215" t="s">
        <v>38</v>
      </c>
      <c r="O125" s="68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0" t="s">
        <v>227</v>
      </c>
      <c r="AT125" s="200" t="s">
        <v>168</v>
      </c>
      <c r="AU125" s="200" t="s">
        <v>82</v>
      </c>
      <c r="AY125" s="14" t="s">
        <v>129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4" t="s">
        <v>80</v>
      </c>
      <c r="BK125" s="201">
        <f>ROUND(I125*H125,2)</f>
        <v>0</v>
      </c>
      <c r="BL125" s="14" t="s">
        <v>227</v>
      </c>
      <c r="BM125" s="200" t="s">
        <v>228</v>
      </c>
    </row>
    <row r="126" spans="1:65" s="2" customFormat="1" ht="39">
      <c r="A126" s="31"/>
      <c r="B126" s="32"/>
      <c r="C126" s="33"/>
      <c r="D126" s="202" t="s">
        <v>139</v>
      </c>
      <c r="E126" s="33"/>
      <c r="F126" s="203" t="s">
        <v>229</v>
      </c>
      <c r="G126" s="33"/>
      <c r="H126" s="33"/>
      <c r="I126" s="204"/>
      <c r="J126" s="33"/>
      <c r="K126" s="33"/>
      <c r="L126" s="36"/>
      <c r="M126" s="205"/>
      <c r="N126" s="206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139</v>
      </c>
      <c r="AU126" s="14" t="s">
        <v>82</v>
      </c>
    </row>
    <row r="127" spans="1:65" s="2" customFormat="1" ht="24.2" customHeight="1">
      <c r="A127" s="31"/>
      <c r="B127" s="32"/>
      <c r="C127" s="207" t="s">
        <v>82</v>
      </c>
      <c r="D127" s="207" t="s">
        <v>168</v>
      </c>
      <c r="E127" s="208" t="s">
        <v>230</v>
      </c>
      <c r="F127" s="209" t="s">
        <v>231</v>
      </c>
      <c r="G127" s="210" t="s">
        <v>143</v>
      </c>
      <c r="H127" s="211">
        <v>40</v>
      </c>
      <c r="I127" s="212"/>
      <c r="J127" s="213">
        <f>ROUND(I127*H127,2)</f>
        <v>0</v>
      </c>
      <c r="K127" s="209" t="s">
        <v>232</v>
      </c>
      <c r="L127" s="36"/>
      <c r="M127" s="214" t="s">
        <v>1</v>
      </c>
      <c r="N127" s="215" t="s">
        <v>38</v>
      </c>
      <c r="O127" s="68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0" t="s">
        <v>227</v>
      </c>
      <c r="AT127" s="200" t="s">
        <v>168</v>
      </c>
      <c r="AU127" s="200" t="s">
        <v>82</v>
      </c>
      <c r="AY127" s="14" t="s">
        <v>129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4" t="s">
        <v>80</v>
      </c>
      <c r="BK127" s="201">
        <f>ROUND(I127*H127,2)</f>
        <v>0</v>
      </c>
      <c r="BL127" s="14" t="s">
        <v>227</v>
      </c>
      <c r="BM127" s="200" t="s">
        <v>233</v>
      </c>
    </row>
    <row r="128" spans="1:65" s="2" customFormat="1" ht="39">
      <c r="A128" s="31"/>
      <c r="B128" s="32"/>
      <c r="C128" s="33"/>
      <c r="D128" s="202" t="s">
        <v>139</v>
      </c>
      <c r="E128" s="33"/>
      <c r="F128" s="203" t="s">
        <v>234</v>
      </c>
      <c r="G128" s="33"/>
      <c r="H128" s="33"/>
      <c r="I128" s="204"/>
      <c r="J128" s="33"/>
      <c r="K128" s="33"/>
      <c r="L128" s="36"/>
      <c r="M128" s="205"/>
      <c r="N128" s="206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139</v>
      </c>
      <c r="AU128" s="14" t="s">
        <v>82</v>
      </c>
    </row>
    <row r="129" spans="1:65" s="2" customFormat="1" ht="24.2" customHeight="1">
      <c r="A129" s="31"/>
      <c r="B129" s="32"/>
      <c r="C129" s="207" t="s">
        <v>145</v>
      </c>
      <c r="D129" s="207" t="s">
        <v>168</v>
      </c>
      <c r="E129" s="208" t="s">
        <v>235</v>
      </c>
      <c r="F129" s="209" t="s">
        <v>236</v>
      </c>
      <c r="G129" s="210" t="s">
        <v>143</v>
      </c>
      <c r="H129" s="211">
        <v>40</v>
      </c>
      <c r="I129" s="212"/>
      <c r="J129" s="213">
        <f>ROUND(I129*H129,2)</f>
        <v>0</v>
      </c>
      <c r="K129" s="209" t="s">
        <v>232</v>
      </c>
      <c r="L129" s="36"/>
      <c r="M129" s="214" t="s">
        <v>1</v>
      </c>
      <c r="N129" s="215" t="s">
        <v>38</v>
      </c>
      <c r="O129" s="68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0" t="s">
        <v>227</v>
      </c>
      <c r="AT129" s="200" t="s">
        <v>168</v>
      </c>
      <c r="AU129" s="200" t="s">
        <v>82</v>
      </c>
      <c r="AY129" s="14" t="s">
        <v>129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4" t="s">
        <v>80</v>
      </c>
      <c r="BK129" s="201">
        <f>ROUND(I129*H129,2)</f>
        <v>0</v>
      </c>
      <c r="BL129" s="14" t="s">
        <v>227</v>
      </c>
      <c r="BM129" s="200" t="s">
        <v>237</v>
      </c>
    </row>
    <row r="130" spans="1:65" s="2" customFormat="1" ht="39">
      <c r="A130" s="31"/>
      <c r="B130" s="32"/>
      <c r="C130" s="33"/>
      <c r="D130" s="202" t="s">
        <v>139</v>
      </c>
      <c r="E130" s="33"/>
      <c r="F130" s="203" t="s">
        <v>238</v>
      </c>
      <c r="G130" s="33"/>
      <c r="H130" s="33"/>
      <c r="I130" s="204"/>
      <c r="J130" s="33"/>
      <c r="K130" s="33"/>
      <c r="L130" s="36"/>
      <c r="M130" s="205"/>
      <c r="N130" s="206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139</v>
      </c>
      <c r="AU130" s="14" t="s">
        <v>82</v>
      </c>
    </row>
    <row r="131" spans="1:65" s="2" customFormat="1" ht="16.5" customHeight="1">
      <c r="A131" s="31"/>
      <c r="B131" s="32"/>
      <c r="C131" s="188" t="s">
        <v>150</v>
      </c>
      <c r="D131" s="188" t="s">
        <v>133</v>
      </c>
      <c r="E131" s="189" t="s">
        <v>239</v>
      </c>
      <c r="F131" s="190" t="s">
        <v>240</v>
      </c>
      <c r="G131" s="191" t="s">
        <v>226</v>
      </c>
      <c r="H131" s="192">
        <v>0.10299999999999999</v>
      </c>
      <c r="I131" s="193"/>
      <c r="J131" s="194">
        <f>ROUND(I131*H131,2)</f>
        <v>0</v>
      </c>
      <c r="K131" s="190" t="s">
        <v>1</v>
      </c>
      <c r="L131" s="195"/>
      <c r="M131" s="196" t="s">
        <v>1</v>
      </c>
      <c r="N131" s="197" t="s">
        <v>38</v>
      </c>
      <c r="O131" s="68"/>
      <c r="P131" s="198">
        <f>O131*H131</f>
        <v>0</v>
      </c>
      <c r="Q131" s="198">
        <v>2.234</v>
      </c>
      <c r="R131" s="198">
        <f>Q131*H131</f>
        <v>0.23010199999999997</v>
      </c>
      <c r="S131" s="198">
        <v>0</v>
      </c>
      <c r="T131" s="199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0" t="s">
        <v>137</v>
      </c>
      <c r="AT131" s="200" t="s">
        <v>133</v>
      </c>
      <c r="AU131" s="200" t="s">
        <v>82</v>
      </c>
      <c r="AY131" s="14" t="s">
        <v>129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4" t="s">
        <v>80</v>
      </c>
      <c r="BK131" s="201">
        <f>ROUND(I131*H131,2)</f>
        <v>0</v>
      </c>
      <c r="BL131" s="14" t="s">
        <v>137</v>
      </c>
      <c r="BM131" s="200" t="s">
        <v>241</v>
      </c>
    </row>
    <row r="132" spans="1:65" s="2" customFormat="1" ht="11.25">
      <c r="A132" s="31"/>
      <c r="B132" s="32"/>
      <c r="C132" s="33"/>
      <c r="D132" s="202" t="s">
        <v>139</v>
      </c>
      <c r="E132" s="33"/>
      <c r="F132" s="203" t="s">
        <v>240</v>
      </c>
      <c r="G132" s="33"/>
      <c r="H132" s="33"/>
      <c r="I132" s="204"/>
      <c r="J132" s="33"/>
      <c r="K132" s="33"/>
      <c r="L132" s="36"/>
      <c r="M132" s="216"/>
      <c r="N132" s="217"/>
      <c r="O132" s="218"/>
      <c r="P132" s="218"/>
      <c r="Q132" s="218"/>
      <c r="R132" s="218"/>
      <c r="S132" s="218"/>
      <c r="T132" s="21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139</v>
      </c>
      <c r="AU132" s="14" t="s">
        <v>82</v>
      </c>
    </row>
    <row r="133" spans="1:65" s="2" customFormat="1" ht="6.95" customHeight="1">
      <c r="A133" s="3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fdeAtSFC5zcIhDIX8uVna1C3n4J98vqHkIo46dNZsfA5wQFG+M3dpl7VRm9z8eSilkyVgf/W+5qyQgYSYnlUyQ==" saltValue="1hNsFN+IkEzdjoeUWrISu6xRMfZnhPuu7epGzUfumkIISVtJMdod5oydbuKviRnQsSmffPz0zfBJRAKsTY7ITQ==" spinCount="100000" sheet="1" objects="1" scenarios="1" formatColumns="0" formatRows="0" autoFilter="0"/>
  <autoFilter ref="C121:K132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96</v>
      </c>
    </row>
    <row r="3" spans="1:46" s="1" customFormat="1" ht="6.95" hidden="1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hidden="1" customHeight="1">
      <c r="B4" s="17"/>
      <c r="D4" s="114" t="s">
        <v>99</v>
      </c>
      <c r="L4" s="17"/>
      <c r="M4" s="115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16" t="s">
        <v>16</v>
      </c>
      <c r="L6" s="17"/>
    </row>
    <row r="7" spans="1:46" s="1" customFormat="1" ht="16.5" hidden="1" customHeight="1">
      <c r="B7" s="17"/>
      <c r="E7" s="266" t="str">
        <f>'Rekapitulace stavby'!K6</f>
        <v>Havarijní oprava přípojky a osvětlení Ondřejovice</v>
      </c>
      <c r="F7" s="267"/>
      <c r="G7" s="267"/>
      <c r="H7" s="267"/>
      <c r="L7" s="17"/>
    </row>
    <row r="8" spans="1:46" s="1" customFormat="1" ht="12" hidden="1" customHeight="1">
      <c r="B8" s="17"/>
      <c r="D8" s="116" t="s">
        <v>100</v>
      </c>
      <c r="L8" s="17"/>
    </row>
    <row r="9" spans="1:46" s="2" customFormat="1" ht="16.5" hidden="1" customHeight="1">
      <c r="A9" s="31"/>
      <c r="B9" s="36"/>
      <c r="C9" s="31"/>
      <c r="D9" s="31"/>
      <c r="E9" s="266" t="s">
        <v>242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16" t="s">
        <v>102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69" t="s">
        <v>243</v>
      </c>
      <c r="F11" s="268"/>
      <c r="G11" s="268"/>
      <c r="H11" s="26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16" t="s">
        <v>20</v>
      </c>
      <c r="E14" s="31"/>
      <c r="F14" s="107" t="s">
        <v>104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6" t="s">
        <v>26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16" t="s">
        <v>27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70" t="str">
        <f>'Rekapitulace stavby'!E14</f>
        <v>Vyplň údaj</v>
      </c>
      <c r="F20" s="271"/>
      <c r="G20" s="271"/>
      <c r="H20" s="271"/>
      <c r="I20" s="116" t="s">
        <v>26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16" t="s">
        <v>29</v>
      </c>
      <c r="E22" s="31"/>
      <c r="F22" s="31"/>
      <c r="G22" s="31"/>
      <c r="H22" s="31"/>
      <c r="I22" s="116" t="s">
        <v>24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26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16" t="s">
        <v>31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07" t="s">
        <v>105</v>
      </c>
      <c r="F26" s="31"/>
      <c r="G26" s="31"/>
      <c r="H26" s="31"/>
      <c r="I26" s="116" t="s">
        <v>26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16" t="s">
        <v>32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18"/>
      <c r="B29" s="119"/>
      <c r="C29" s="118"/>
      <c r="D29" s="118"/>
      <c r="E29" s="272" t="s">
        <v>1</v>
      </c>
      <c r="F29" s="272"/>
      <c r="G29" s="272"/>
      <c r="H29" s="27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6"/>
      <c r="C32" s="31"/>
      <c r="D32" s="122" t="s">
        <v>33</v>
      </c>
      <c r="E32" s="31"/>
      <c r="F32" s="31"/>
      <c r="G32" s="31"/>
      <c r="H32" s="31"/>
      <c r="I32" s="31"/>
      <c r="J32" s="123">
        <f>ROUND(J124,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31"/>
      <c r="F34" s="124" t="s">
        <v>35</v>
      </c>
      <c r="G34" s="31"/>
      <c r="H34" s="31"/>
      <c r="I34" s="124" t="s">
        <v>34</v>
      </c>
      <c r="J34" s="124" t="s">
        <v>36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125" t="s">
        <v>37</v>
      </c>
      <c r="E35" s="116" t="s">
        <v>38</v>
      </c>
      <c r="F35" s="126">
        <f>ROUND((SUM(BE124:BE200)),  2)</f>
        <v>0</v>
      </c>
      <c r="G35" s="31"/>
      <c r="H35" s="31"/>
      <c r="I35" s="127">
        <v>0.21</v>
      </c>
      <c r="J35" s="126">
        <f>ROUND(((SUM(BE124:BE200))*I35),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39</v>
      </c>
      <c r="F36" s="126">
        <f>ROUND((SUM(BF124:BF200)),  2)</f>
        <v>0</v>
      </c>
      <c r="G36" s="31"/>
      <c r="H36" s="31"/>
      <c r="I36" s="127">
        <v>0.15</v>
      </c>
      <c r="J36" s="126">
        <f>ROUND(((SUM(BF124:BF200))*I36),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40</v>
      </c>
      <c r="F37" s="126">
        <f>ROUND((SUM(BG124:BG200)),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41</v>
      </c>
      <c r="F38" s="126">
        <f>ROUND((SUM(BH124:BH200)),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42</v>
      </c>
      <c r="F39" s="126">
        <f>ROUND((SUM(BI124:BI200)),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6"/>
      <c r="C41" s="128"/>
      <c r="D41" s="129" t="s">
        <v>43</v>
      </c>
      <c r="E41" s="130"/>
      <c r="F41" s="130"/>
      <c r="G41" s="131" t="s">
        <v>44</v>
      </c>
      <c r="H41" s="132" t="s">
        <v>45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35" t="s">
        <v>46</v>
      </c>
      <c r="E50" s="136"/>
      <c r="F50" s="136"/>
      <c r="G50" s="135" t="s">
        <v>47</v>
      </c>
      <c r="H50" s="136"/>
      <c r="I50" s="136"/>
      <c r="J50" s="136"/>
      <c r="K50" s="136"/>
      <c r="L50" s="48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idden="1">
      <c r="A61" s="31"/>
      <c r="B61" s="36"/>
      <c r="C61" s="31"/>
      <c r="D61" s="137" t="s">
        <v>48</v>
      </c>
      <c r="E61" s="138"/>
      <c r="F61" s="139" t="s">
        <v>49</v>
      </c>
      <c r="G61" s="137" t="s">
        <v>48</v>
      </c>
      <c r="H61" s="138"/>
      <c r="I61" s="138"/>
      <c r="J61" s="140" t="s">
        <v>49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idden="1">
      <c r="A65" s="31"/>
      <c r="B65" s="36"/>
      <c r="C65" s="31"/>
      <c r="D65" s="135" t="s">
        <v>50</v>
      </c>
      <c r="E65" s="141"/>
      <c r="F65" s="141"/>
      <c r="G65" s="135" t="s">
        <v>51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idden="1">
      <c r="A76" s="31"/>
      <c r="B76" s="36"/>
      <c r="C76" s="31"/>
      <c r="D76" s="137" t="s">
        <v>48</v>
      </c>
      <c r="E76" s="138"/>
      <c r="F76" s="139" t="s">
        <v>49</v>
      </c>
      <c r="G76" s="137" t="s">
        <v>48</v>
      </c>
      <c r="H76" s="138"/>
      <c r="I76" s="138"/>
      <c r="J76" s="140" t="s">
        <v>49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73" t="str">
        <f>E7</f>
        <v>Havarijní oprava přípojky a osvětlení Ondřejovice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73" t="s">
        <v>242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102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21" t="str">
        <f>E11</f>
        <v>2.1 - SUOŽI - Elektroinstalace</v>
      </c>
      <c r="F89" s="275"/>
      <c r="G89" s="275"/>
      <c r="H89" s="275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žst Ondřejovice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Indrák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6" t="s">
        <v>107</v>
      </c>
      <c r="D96" s="147"/>
      <c r="E96" s="147"/>
      <c r="F96" s="147"/>
      <c r="G96" s="147"/>
      <c r="H96" s="147"/>
      <c r="I96" s="147"/>
      <c r="J96" s="148" t="s">
        <v>108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49" t="s">
        <v>109</v>
      </c>
      <c r="D98" s="33"/>
      <c r="E98" s="33"/>
      <c r="F98" s="33"/>
      <c r="G98" s="33"/>
      <c r="H98" s="33"/>
      <c r="I98" s="33"/>
      <c r="J98" s="81">
        <f>J124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110</v>
      </c>
    </row>
    <row r="99" spans="1:47" s="9" customFormat="1" ht="24.95" hidden="1" customHeight="1">
      <c r="B99" s="150"/>
      <c r="C99" s="151"/>
      <c r="D99" s="152" t="s">
        <v>111</v>
      </c>
      <c r="E99" s="153"/>
      <c r="F99" s="153"/>
      <c r="G99" s="153"/>
      <c r="H99" s="153"/>
      <c r="I99" s="153"/>
      <c r="J99" s="154">
        <f>J125</f>
        <v>0</v>
      </c>
      <c r="K99" s="151"/>
      <c r="L99" s="155"/>
    </row>
    <row r="100" spans="1:47" s="10" customFormat="1" ht="19.899999999999999" hidden="1" customHeight="1">
      <c r="B100" s="156"/>
      <c r="C100" s="101"/>
      <c r="D100" s="157" t="s">
        <v>112</v>
      </c>
      <c r="E100" s="158"/>
      <c r="F100" s="158"/>
      <c r="G100" s="158"/>
      <c r="H100" s="158"/>
      <c r="I100" s="158"/>
      <c r="J100" s="159">
        <f>J126</f>
        <v>0</v>
      </c>
      <c r="K100" s="101"/>
      <c r="L100" s="160"/>
    </row>
    <row r="101" spans="1:47" s="9" customFormat="1" ht="24.95" hidden="1" customHeight="1">
      <c r="B101" s="150"/>
      <c r="C101" s="151"/>
      <c r="D101" s="152" t="s">
        <v>244</v>
      </c>
      <c r="E101" s="153"/>
      <c r="F101" s="153"/>
      <c r="G101" s="153"/>
      <c r="H101" s="153"/>
      <c r="I101" s="153"/>
      <c r="J101" s="154">
        <f>J177</f>
        <v>0</v>
      </c>
      <c r="K101" s="151"/>
      <c r="L101" s="155"/>
    </row>
    <row r="102" spans="1:47" s="9" customFormat="1" ht="24.95" hidden="1" customHeight="1">
      <c r="B102" s="150"/>
      <c r="C102" s="151"/>
      <c r="D102" s="152" t="s">
        <v>113</v>
      </c>
      <c r="E102" s="153"/>
      <c r="F102" s="153"/>
      <c r="G102" s="153"/>
      <c r="H102" s="153"/>
      <c r="I102" s="153"/>
      <c r="J102" s="154">
        <f>J184</f>
        <v>0</v>
      </c>
      <c r="K102" s="151"/>
      <c r="L102" s="155"/>
    </row>
    <row r="103" spans="1:47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hidden="1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114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73" t="str">
        <f>E7</f>
        <v>Havarijní oprava přípojky a osvětlení Ondřejovice</v>
      </c>
      <c r="F112" s="274"/>
      <c r="G112" s="274"/>
      <c r="H112" s="274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100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pans="1:65" s="2" customFormat="1" ht="16.5" customHeight="1">
      <c r="A114" s="31"/>
      <c r="B114" s="32"/>
      <c r="C114" s="33"/>
      <c r="D114" s="33"/>
      <c r="E114" s="273" t="s">
        <v>242</v>
      </c>
      <c r="F114" s="275"/>
      <c r="G114" s="275"/>
      <c r="H114" s="275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102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21" t="str">
        <f>E11</f>
        <v>2.1 - SUOŽI - Elektroinstalace</v>
      </c>
      <c r="F116" s="275"/>
      <c r="G116" s="275"/>
      <c r="H116" s="275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F14</f>
        <v>žst Ondřejovice</v>
      </c>
      <c r="G118" s="33"/>
      <c r="H118" s="33"/>
      <c r="I118" s="26" t="s">
        <v>22</v>
      </c>
      <c r="J118" s="63">
        <f>IF(J14="","",J14)</f>
        <v>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E17</f>
        <v xml:space="preserve"> </v>
      </c>
      <c r="G120" s="33"/>
      <c r="H120" s="33"/>
      <c r="I120" s="26" t="s">
        <v>29</v>
      </c>
      <c r="J120" s="29" t="str">
        <f>E23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27</v>
      </c>
      <c r="D121" s="33"/>
      <c r="E121" s="33"/>
      <c r="F121" s="24" t="str">
        <f>IF(E20="","",E20)</f>
        <v>Vyplň údaj</v>
      </c>
      <c r="G121" s="33"/>
      <c r="H121" s="33"/>
      <c r="I121" s="26" t="s">
        <v>31</v>
      </c>
      <c r="J121" s="29" t="str">
        <f>E26</f>
        <v>Indrák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61"/>
      <c r="B123" s="162"/>
      <c r="C123" s="163" t="s">
        <v>115</v>
      </c>
      <c r="D123" s="164" t="s">
        <v>58</v>
      </c>
      <c r="E123" s="164" t="s">
        <v>54</v>
      </c>
      <c r="F123" s="164" t="s">
        <v>55</v>
      </c>
      <c r="G123" s="164" t="s">
        <v>116</v>
      </c>
      <c r="H123" s="164" t="s">
        <v>117</v>
      </c>
      <c r="I123" s="164" t="s">
        <v>118</v>
      </c>
      <c r="J123" s="164" t="s">
        <v>108</v>
      </c>
      <c r="K123" s="165" t="s">
        <v>119</v>
      </c>
      <c r="L123" s="166"/>
      <c r="M123" s="72" t="s">
        <v>1</v>
      </c>
      <c r="N123" s="73" t="s">
        <v>37</v>
      </c>
      <c r="O123" s="73" t="s">
        <v>120</v>
      </c>
      <c r="P123" s="73" t="s">
        <v>121</v>
      </c>
      <c r="Q123" s="73" t="s">
        <v>122</v>
      </c>
      <c r="R123" s="73" t="s">
        <v>123</v>
      </c>
      <c r="S123" s="73" t="s">
        <v>124</v>
      </c>
      <c r="T123" s="74" t="s">
        <v>125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pans="1:65" s="2" customFormat="1" ht="22.9" customHeight="1">
      <c r="A124" s="31"/>
      <c r="B124" s="32"/>
      <c r="C124" s="79" t="s">
        <v>126</v>
      </c>
      <c r="D124" s="33"/>
      <c r="E124" s="33"/>
      <c r="F124" s="33"/>
      <c r="G124" s="33"/>
      <c r="H124" s="33"/>
      <c r="I124" s="33"/>
      <c r="J124" s="167">
        <f>BK124</f>
        <v>0</v>
      </c>
      <c r="K124" s="33"/>
      <c r="L124" s="36"/>
      <c r="M124" s="75"/>
      <c r="N124" s="168"/>
      <c r="O124" s="76"/>
      <c r="P124" s="169">
        <f>P125+P177+P184</f>
        <v>0</v>
      </c>
      <c r="Q124" s="76"/>
      <c r="R124" s="169">
        <f>R125+R177+R184</f>
        <v>0</v>
      </c>
      <c r="S124" s="76"/>
      <c r="T124" s="170">
        <f>T125+T177+T184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72</v>
      </c>
      <c r="AU124" s="14" t="s">
        <v>110</v>
      </c>
      <c r="BK124" s="171">
        <f>BK125+BK177+BK184</f>
        <v>0</v>
      </c>
    </row>
    <row r="125" spans="1:65" s="12" customFormat="1" ht="25.9" customHeight="1">
      <c r="B125" s="172"/>
      <c r="C125" s="173"/>
      <c r="D125" s="174" t="s">
        <v>72</v>
      </c>
      <c r="E125" s="175" t="s">
        <v>127</v>
      </c>
      <c r="F125" s="175" t="s">
        <v>128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</f>
        <v>0</v>
      </c>
      <c r="Q125" s="180"/>
      <c r="R125" s="181">
        <f>R126</f>
        <v>0</v>
      </c>
      <c r="S125" s="180"/>
      <c r="T125" s="182">
        <f>T126</f>
        <v>0</v>
      </c>
      <c r="AR125" s="183" t="s">
        <v>82</v>
      </c>
      <c r="AT125" s="184" t="s">
        <v>72</v>
      </c>
      <c r="AU125" s="184" t="s">
        <v>73</v>
      </c>
      <c r="AY125" s="183" t="s">
        <v>129</v>
      </c>
      <c r="BK125" s="185">
        <f>BK126</f>
        <v>0</v>
      </c>
    </row>
    <row r="126" spans="1:65" s="12" customFormat="1" ht="22.9" customHeight="1">
      <c r="B126" s="172"/>
      <c r="C126" s="173"/>
      <c r="D126" s="174" t="s">
        <v>72</v>
      </c>
      <c r="E126" s="186" t="s">
        <v>130</v>
      </c>
      <c r="F126" s="186" t="s">
        <v>131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SUM(P127:P176)</f>
        <v>0</v>
      </c>
      <c r="Q126" s="180"/>
      <c r="R126" s="181">
        <f>SUM(R127:R176)</f>
        <v>0</v>
      </c>
      <c r="S126" s="180"/>
      <c r="T126" s="182">
        <f>SUM(T127:T176)</f>
        <v>0</v>
      </c>
      <c r="AR126" s="183" t="s">
        <v>82</v>
      </c>
      <c r="AT126" s="184" t="s">
        <v>72</v>
      </c>
      <c r="AU126" s="184" t="s">
        <v>80</v>
      </c>
      <c r="AY126" s="183" t="s">
        <v>129</v>
      </c>
      <c r="BK126" s="185">
        <f>SUM(BK127:BK176)</f>
        <v>0</v>
      </c>
    </row>
    <row r="127" spans="1:65" s="2" customFormat="1" ht="37.9" customHeight="1">
      <c r="A127" s="31"/>
      <c r="B127" s="32"/>
      <c r="C127" s="188" t="s">
        <v>245</v>
      </c>
      <c r="D127" s="188" t="s">
        <v>133</v>
      </c>
      <c r="E127" s="189" t="s">
        <v>246</v>
      </c>
      <c r="F127" s="190" t="s">
        <v>247</v>
      </c>
      <c r="G127" s="191" t="s">
        <v>136</v>
      </c>
      <c r="H127" s="192">
        <v>1</v>
      </c>
      <c r="I127" s="193"/>
      <c r="J127" s="194">
        <f>ROUND(I127*H127,2)</f>
        <v>0</v>
      </c>
      <c r="K127" s="190" t="s">
        <v>157</v>
      </c>
      <c r="L127" s="195"/>
      <c r="M127" s="196" t="s">
        <v>1</v>
      </c>
      <c r="N127" s="197" t="s">
        <v>38</v>
      </c>
      <c r="O127" s="68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0" t="s">
        <v>137</v>
      </c>
      <c r="AT127" s="200" t="s">
        <v>133</v>
      </c>
      <c r="AU127" s="200" t="s">
        <v>82</v>
      </c>
      <c r="AY127" s="14" t="s">
        <v>129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4" t="s">
        <v>80</v>
      </c>
      <c r="BK127" s="201">
        <f>ROUND(I127*H127,2)</f>
        <v>0</v>
      </c>
      <c r="BL127" s="14" t="s">
        <v>137</v>
      </c>
      <c r="BM127" s="200" t="s">
        <v>248</v>
      </c>
    </row>
    <row r="128" spans="1:65" s="2" customFormat="1" ht="19.5">
      <c r="A128" s="31"/>
      <c r="B128" s="32"/>
      <c r="C128" s="33"/>
      <c r="D128" s="202" t="s">
        <v>139</v>
      </c>
      <c r="E128" s="33"/>
      <c r="F128" s="203" t="s">
        <v>247</v>
      </c>
      <c r="G128" s="33"/>
      <c r="H128" s="33"/>
      <c r="I128" s="204"/>
      <c r="J128" s="33"/>
      <c r="K128" s="33"/>
      <c r="L128" s="36"/>
      <c r="M128" s="205"/>
      <c r="N128" s="206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139</v>
      </c>
      <c r="AU128" s="14" t="s">
        <v>82</v>
      </c>
    </row>
    <row r="129" spans="1:65" s="2" customFormat="1" ht="44.25" customHeight="1">
      <c r="A129" s="31"/>
      <c r="B129" s="32"/>
      <c r="C129" s="188" t="s">
        <v>249</v>
      </c>
      <c r="D129" s="188" t="s">
        <v>133</v>
      </c>
      <c r="E129" s="189" t="s">
        <v>250</v>
      </c>
      <c r="F129" s="190" t="s">
        <v>251</v>
      </c>
      <c r="G129" s="191" t="s">
        <v>136</v>
      </c>
      <c r="H129" s="192">
        <v>2</v>
      </c>
      <c r="I129" s="193"/>
      <c r="J129" s="194">
        <f>ROUND(I129*H129,2)</f>
        <v>0</v>
      </c>
      <c r="K129" s="190" t="s">
        <v>157</v>
      </c>
      <c r="L129" s="195"/>
      <c r="M129" s="196" t="s">
        <v>1</v>
      </c>
      <c r="N129" s="197" t="s">
        <v>38</v>
      </c>
      <c r="O129" s="68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0" t="s">
        <v>137</v>
      </c>
      <c r="AT129" s="200" t="s">
        <v>133</v>
      </c>
      <c r="AU129" s="200" t="s">
        <v>82</v>
      </c>
      <c r="AY129" s="14" t="s">
        <v>129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4" t="s">
        <v>80</v>
      </c>
      <c r="BK129" s="201">
        <f>ROUND(I129*H129,2)</f>
        <v>0</v>
      </c>
      <c r="BL129" s="14" t="s">
        <v>137</v>
      </c>
      <c r="BM129" s="200" t="s">
        <v>252</v>
      </c>
    </row>
    <row r="130" spans="1:65" s="2" customFormat="1" ht="29.25">
      <c r="A130" s="31"/>
      <c r="B130" s="32"/>
      <c r="C130" s="33"/>
      <c r="D130" s="202" t="s">
        <v>139</v>
      </c>
      <c r="E130" s="33"/>
      <c r="F130" s="203" t="s">
        <v>251</v>
      </c>
      <c r="G130" s="33"/>
      <c r="H130" s="33"/>
      <c r="I130" s="204"/>
      <c r="J130" s="33"/>
      <c r="K130" s="33"/>
      <c r="L130" s="36"/>
      <c r="M130" s="205"/>
      <c r="N130" s="206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139</v>
      </c>
      <c r="AU130" s="14" t="s">
        <v>82</v>
      </c>
    </row>
    <row r="131" spans="1:65" s="2" customFormat="1" ht="24.2" customHeight="1">
      <c r="A131" s="31"/>
      <c r="B131" s="32"/>
      <c r="C131" s="188" t="s">
        <v>82</v>
      </c>
      <c r="D131" s="188" t="s">
        <v>133</v>
      </c>
      <c r="E131" s="189" t="s">
        <v>253</v>
      </c>
      <c r="F131" s="190" t="s">
        <v>254</v>
      </c>
      <c r="G131" s="191" t="s">
        <v>136</v>
      </c>
      <c r="H131" s="192">
        <v>1</v>
      </c>
      <c r="I131" s="193"/>
      <c r="J131" s="194">
        <f>ROUND(I131*H131,2)</f>
        <v>0</v>
      </c>
      <c r="K131" s="190" t="s">
        <v>157</v>
      </c>
      <c r="L131" s="195"/>
      <c r="M131" s="196" t="s">
        <v>1</v>
      </c>
      <c r="N131" s="197" t="s">
        <v>38</v>
      </c>
      <c r="O131" s="68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0" t="s">
        <v>148</v>
      </c>
      <c r="AT131" s="200" t="s">
        <v>133</v>
      </c>
      <c r="AU131" s="200" t="s">
        <v>82</v>
      </c>
      <c r="AY131" s="14" t="s">
        <v>129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4" t="s">
        <v>80</v>
      </c>
      <c r="BK131" s="201">
        <f>ROUND(I131*H131,2)</f>
        <v>0</v>
      </c>
      <c r="BL131" s="14" t="s">
        <v>148</v>
      </c>
      <c r="BM131" s="200" t="s">
        <v>255</v>
      </c>
    </row>
    <row r="132" spans="1:65" s="2" customFormat="1" ht="19.5">
      <c r="A132" s="31"/>
      <c r="B132" s="32"/>
      <c r="C132" s="33"/>
      <c r="D132" s="202" t="s">
        <v>139</v>
      </c>
      <c r="E132" s="33"/>
      <c r="F132" s="203" t="s">
        <v>254</v>
      </c>
      <c r="G132" s="33"/>
      <c r="H132" s="33"/>
      <c r="I132" s="204"/>
      <c r="J132" s="33"/>
      <c r="K132" s="33"/>
      <c r="L132" s="36"/>
      <c r="M132" s="205"/>
      <c r="N132" s="206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139</v>
      </c>
      <c r="AU132" s="14" t="s">
        <v>82</v>
      </c>
    </row>
    <row r="133" spans="1:65" s="2" customFormat="1" ht="49.15" customHeight="1">
      <c r="A133" s="31"/>
      <c r="B133" s="32"/>
      <c r="C133" s="188" t="s">
        <v>256</v>
      </c>
      <c r="D133" s="188" t="s">
        <v>133</v>
      </c>
      <c r="E133" s="189" t="s">
        <v>257</v>
      </c>
      <c r="F133" s="190" t="s">
        <v>258</v>
      </c>
      <c r="G133" s="191" t="s">
        <v>136</v>
      </c>
      <c r="H133" s="192">
        <v>3</v>
      </c>
      <c r="I133" s="193"/>
      <c r="J133" s="194">
        <f>ROUND(I133*H133,2)</f>
        <v>0</v>
      </c>
      <c r="K133" s="190" t="s">
        <v>157</v>
      </c>
      <c r="L133" s="195"/>
      <c r="M133" s="196" t="s">
        <v>1</v>
      </c>
      <c r="N133" s="197" t="s">
        <v>38</v>
      </c>
      <c r="O133" s="68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0" t="s">
        <v>137</v>
      </c>
      <c r="AT133" s="200" t="s">
        <v>133</v>
      </c>
      <c r="AU133" s="200" t="s">
        <v>82</v>
      </c>
      <c r="AY133" s="14" t="s">
        <v>129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4" t="s">
        <v>80</v>
      </c>
      <c r="BK133" s="201">
        <f>ROUND(I133*H133,2)</f>
        <v>0</v>
      </c>
      <c r="BL133" s="14" t="s">
        <v>137</v>
      </c>
      <c r="BM133" s="200" t="s">
        <v>259</v>
      </c>
    </row>
    <row r="134" spans="1:65" s="2" customFormat="1" ht="29.25">
      <c r="A134" s="31"/>
      <c r="B134" s="32"/>
      <c r="C134" s="33"/>
      <c r="D134" s="202" t="s">
        <v>139</v>
      </c>
      <c r="E134" s="33"/>
      <c r="F134" s="203" t="s">
        <v>258</v>
      </c>
      <c r="G134" s="33"/>
      <c r="H134" s="33"/>
      <c r="I134" s="204"/>
      <c r="J134" s="33"/>
      <c r="K134" s="33"/>
      <c r="L134" s="36"/>
      <c r="M134" s="205"/>
      <c r="N134" s="206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139</v>
      </c>
      <c r="AU134" s="14" t="s">
        <v>82</v>
      </c>
    </row>
    <row r="135" spans="1:65" s="2" customFormat="1" ht="24.2" customHeight="1">
      <c r="A135" s="31"/>
      <c r="B135" s="32"/>
      <c r="C135" s="188" t="s">
        <v>260</v>
      </c>
      <c r="D135" s="188" t="s">
        <v>133</v>
      </c>
      <c r="E135" s="189" t="s">
        <v>261</v>
      </c>
      <c r="F135" s="190" t="s">
        <v>262</v>
      </c>
      <c r="G135" s="191" t="s">
        <v>143</v>
      </c>
      <c r="H135" s="192">
        <v>5</v>
      </c>
      <c r="I135" s="193"/>
      <c r="J135" s="194">
        <f>ROUND(I135*H135,2)</f>
        <v>0</v>
      </c>
      <c r="K135" s="190" t="s">
        <v>1</v>
      </c>
      <c r="L135" s="195"/>
      <c r="M135" s="196" t="s">
        <v>1</v>
      </c>
      <c r="N135" s="197" t="s">
        <v>38</v>
      </c>
      <c r="O135" s="68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0" t="s">
        <v>137</v>
      </c>
      <c r="AT135" s="200" t="s">
        <v>133</v>
      </c>
      <c r="AU135" s="200" t="s">
        <v>82</v>
      </c>
      <c r="AY135" s="14" t="s">
        <v>129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4" t="s">
        <v>80</v>
      </c>
      <c r="BK135" s="201">
        <f>ROUND(I135*H135,2)</f>
        <v>0</v>
      </c>
      <c r="BL135" s="14" t="s">
        <v>137</v>
      </c>
      <c r="BM135" s="200" t="s">
        <v>263</v>
      </c>
    </row>
    <row r="136" spans="1:65" s="2" customFormat="1" ht="19.5">
      <c r="A136" s="31"/>
      <c r="B136" s="32"/>
      <c r="C136" s="33"/>
      <c r="D136" s="202" t="s">
        <v>139</v>
      </c>
      <c r="E136" s="33"/>
      <c r="F136" s="203" t="s">
        <v>262</v>
      </c>
      <c r="G136" s="33"/>
      <c r="H136" s="33"/>
      <c r="I136" s="204"/>
      <c r="J136" s="33"/>
      <c r="K136" s="33"/>
      <c r="L136" s="36"/>
      <c r="M136" s="205"/>
      <c r="N136" s="206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139</v>
      </c>
      <c r="AU136" s="14" t="s">
        <v>82</v>
      </c>
    </row>
    <row r="137" spans="1:65" s="2" customFormat="1" ht="24.2" customHeight="1">
      <c r="A137" s="31"/>
      <c r="B137" s="32"/>
      <c r="C137" s="188" t="s">
        <v>264</v>
      </c>
      <c r="D137" s="188" t="s">
        <v>133</v>
      </c>
      <c r="E137" s="189" t="s">
        <v>265</v>
      </c>
      <c r="F137" s="190" t="s">
        <v>266</v>
      </c>
      <c r="G137" s="191" t="s">
        <v>143</v>
      </c>
      <c r="H137" s="192">
        <v>48.3</v>
      </c>
      <c r="I137" s="193"/>
      <c r="J137" s="194">
        <f>ROUND(I137*H137,2)</f>
        <v>0</v>
      </c>
      <c r="K137" s="190" t="s">
        <v>1</v>
      </c>
      <c r="L137" s="195"/>
      <c r="M137" s="196" t="s">
        <v>1</v>
      </c>
      <c r="N137" s="197" t="s">
        <v>38</v>
      </c>
      <c r="O137" s="68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0" t="s">
        <v>137</v>
      </c>
      <c r="AT137" s="200" t="s">
        <v>133</v>
      </c>
      <c r="AU137" s="200" t="s">
        <v>82</v>
      </c>
      <c r="AY137" s="14" t="s">
        <v>129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4" t="s">
        <v>80</v>
      </c>
      <c r="BK137" s="201">
        <f>ROUND(I137*H137,2)</f>
        <v>0</v>
      </c>
      <c r="BL137" s="14" t="s">
        <v>137</v>
      </c>
      <c r="BM137" s="200" t="s">
        <v>267</v>
      </c>
    </row>
    <row r="138" spans="1:65" s="2" customFormat="1" ht="19.5">
      <c r="A138" s="31"/>
      <c r="B138" s="32"/>
      <c r="C138" s="33"/>
      <c r="D138" s="202" t="s">
        <v>139</v>
      </c>
      <c r="E138" s="33"/>
      <c r="F138" s="203" t="s">
        <v>266</v>
      </c>
      <c r="G138" s="33"/>
      <c r="H138" s="33"/>
      <c r="I138" s="204"/>
      <c r="J138" s="33"/>
      <c r="K138" s="33"/>
      <c r="L138" s="36"/>
      <c r="M138" s="205"/>
      <c r="N138" s="206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139</v>
      </c>
      <c r="AU138" s="14" t="s">
        <v>82</v>
      </c>
    </row>
    <row r="139" spans="1:65" s="2" customFormat="1" ht="33" customHeight="1">
      <c r="A139" s="31"/>
      <c r="B139" s="32"/>
      <c r="C139" s="188" t="s">
        <v>159</v>
      </c>
      <c r="D139" s="188" t="s">
        <v>133</v>
      </c>
      <c r="E139" s="189" t="s">
        <v>268</v>
      </c>
      <c r="F139" s="190" t="s">
        <v>269</v>
      </c>
      <c r="G139" s="191" t="s">
        <v>143</v>
      </c>
      <c r="H139" s="192">
        <v>39.6</v>
      </c>
      <c r="I139" s="193"/>
      <c r="J139" s="194">
        <f>ROUND(I139*H139,2)</f>
        <v>0</v>
      </c>
      <c r="K139" s="190" t="s">
        <v>1</v>
      </c>
      <c r="L139" s="195"/>
      <c r="M139" s="196" t="s">
        <v>1</v>
      </c>
      <c r="N139" s="197" t="s">
        <v>38</v>
      </c>
      <c r="O139" s="68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0" t="s">
        <v>148</v>
      </c>
      <c r="AT139" s="200" t="s">
        <v>133</v>
      </c>
      <c r="AU139" s="200" t="s">
        <v>82</v>
      </c>
      <c r="AY139" s="14" t="s">
        <v>129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4" t="s">
        <v>80</v>
      </c>
      <c r="BK139" s="201">
        <f>ROUND(I139*H139,2)</f>
        <v>0</v>
      </c>
      <c r="BL139" s="14" t="s">
        <v>148</v>
      </c>
      <c r="BM139" s="200" t="s">
        <v>270</v>
      </c>
    </row>
    <row r="140" spans="1:65" s="2" customFormat="1" ht="19.5">
      <c r="A140" s="31"/>
      <c r="B140" s="32"/>
      <c r="C140" s="33"/>
      <c r="D140" s="202" t="s">
        <v>139</v>
      </c>
      <c r="E140" s="33"/>
      <c r="F140" s="203" t="s">
        <v>269</v>
      </c>
      <c r="G140" s="33"/>
      <c r="H140" s="33"/>
      <c r="I140" s="204"/>
      <c r="J140" s="33"/>
      <c r="K140" s="33"/>
      <c r="L140" s="36"/>
      <c r="M140" s="205"/>
      <c r="N140" s="206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139</v>
      </c>
      <c r="AU140" s="14" t="s">
        <v>82</v>
      </c>
    </row>
    <row r="141" spans="1:65" s="2" customFormat="1" ht="24.2" customHeight="1">
      <c r="A141" s="31"/>
      <c r="B141" s="32"/>
      <c r="C141" s="188" t="s">
        <v>271</v>
      </c>
      <c r="D141" s="188" t="s">
        <v>133</v>
      </c>
      <c r="E141" s="189" t="s">
        <v>146</v>
      </c>
      <c r="F141" s="190" t="s">
        <v>147</v>
      </c>
      <c r="G141" s="191" t="s">
        <v>143</v>
      </c>
      <c r="H141" s="192">
        <v>40</v>
      </c>
      <c r="I141" s="193"/>
      <c r="J141" s="194">
        <f>ROUND(I141*H141,2)</f>
        <v>0</v>
      </c>
      <c r="K141" s="190" t="s">
        <v>1</v>
      </c>
      <c r="L141" s="195"/>
      <c r="M141" s="196" t="s">
        <v>1</v>
      </c>
      <c r="N141" s="197" t="s">
        <v>38</v>
      </c>
      <c r="O141" s="68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0" t="s">
        <v>148</v>
      </c>
      <c r="AT141" s="200" t="s">
        <v>133</v>
      </c>
      <c r="AU141" s="200" t="s">
        <v>82</v>
      </c>
      <c r="AY141" s="14" t="s">
        <v>129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4" t="s">
        <v>80</v>
      </c>
      <c r="BK141" s="201">
        <f>ROUND(I141*H141,2)</f>
        <v>0</v>
      </c>
      <c r="BL141" s="14" t="s">
        <v>148</v>
      </c>
      <c r="BM141" s="200" t="s">
        <v>272</v>
      </c>
    </row>
    <row r="142" spans="1:65" s="2" customFormat="1" ht="19.5">
      <c r="A142" s="31"/>
      <c r="B142" s="32"/>
      <c r="C142" s="33"/>
      <c r="D142" s="202" t="s">
        <v>139</v>
      </c>
      <c r="E142" s="33"/>
      <c r="F142" s="203" t="s">
        <v>147</v>
      </c>
      <c r="G142" s="33"/>
      <c r="H142" s="33"/>
      <c r="I142" s="204"/>
      <c r="J142" s="33"/>
      <c r="K142" s="33"/>
      <c r="L142" s="36"/>
      <c r="M142" s="205"/>
      <c r="N142" s="206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139</v>
      </c>
      <c r="AU142" s="14" t="s">
        <v>82</v>
      </c>
    </row>
    <row r="143" spans="1:65" s="2" customFormat="1" ht="33" customHeight="1">
      <c r="A143" s="31"/>
      <c r="B143" s="32"/>
      <c r="C143" s="188" t="s">
        <v>273</v>
      </c>
      <c r="D143" s="188" t="s">
        <v>133</v>
      </c>
      <c r="E143" s="189" t="s">
        <v>151</v>
      </c>
      <c r="F143" s="190" t="s">
        <v>152</v>
      </c>
      <c r="G143" s="191" t="s">
        <v>143</v>
      </c>
      <c r="H143" s="192">
        <v>40</v>
      </c>
      <c r="I143" s="193"/>
      <c r="J143" s="194">
        <f>ROUND(I143*H143,2)</f>
        <v>0</v>
      </c>
      <c r="K143" s="190" t="s">
        <v>1</v>
      </c>
      <c r="L143" s="195"/>
      <c r="M143" s="196" t="s">
        <v>1</v>
      </c>
      <c r="N143" s="197" t="s">
        <v>38</v>
      </c>
      <c r="O143" s="68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0" t="s">
        <v>148</v>
      </c>
      <c r="AT143" s="200" t="s">
        <v>133</v>
      </c>
      <c r="AU143" s="200" t="s">
        <v>82</v>
      </c>
      <c r="AY143" s="14" t="s">
        <v>129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4" t="s">
        <v>80</v>
      </c>
      <c r="BK143" s="201">
        <f>ROUND(I143*H143,2)</f>
        <v>0</v>
      </c>
      <c r="BL143" s="14" t="s">
        <v>148</v>
      </c>
      <c r="BM143" s="200" t="s">
        <v>274</v>
      </c>
    </row>
    <row r="144" spans="1:65" s="2" customFormat="1" ht="19.5">
      <c r="A144" s="31"/>
      <c r="B144" s="32"/>
      <c r="C144" s="33"/>
      <c r="D144" s="202" t="s">
        <v>139</v>
      </c>
      <c r="E144" s="33"/>
      <c r="F144" s="203" t="s">
        <v>152</v>
      </c>
      <c r="G144" s="33"/>
      <c r="H144" s="33"/>
      <c r="I144" s="204"/>
      <c r="J144" s="33"/>
      <c r="K144" s="33"/>
      <c r="L144" s="36"/>
      <c r="M144" s="205"/>
      <c r="N144" s="206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139</v>
      </c>
      <c r="AU144" s="14" t="s">
        <v>82</v>
      </c>
    </row>
    <row r="145" spans="1:65" s="2" customFormat="1" ht="24.2" customHeight="1">
      <c r="A145" s="31"/>
      <c r="B145" s="32"/>
      <c r="C145" s="188" t="s">
        <v>183</v>
      </c>
      <c r="D145" s="188" t="s">
        <v>133</v>
      </c>
      <c r="E145" s="189" t="s">
        <v>160</v>
      </c>
      <c r="F145" s="190" t="s">
        <v>161</v>
      </c>
      <c r="G145" s="191" t="s">
        <v>143</v>
      </c>
      <c r="H145" s="192">
        <v>45.65</v>
      </c>
      <c r="I145" s="193"/>
      <c r="J145" s="194">
        <f>ROUND(I145*H145,2)</f>
        <v>0</v>
      </c>
      <c r="K145" s="190" t="s">
        <v>1</v>
      </c>
      <c r="L145" s="195"/>
      <c r="M145" s="196" t="s">
        <v>1</v>
      </c>
      <c r="N145" s="197" t="s">
        <v>38</v>
      </c>
      <c r="O145" s="68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0" t="s">
        <v>148</v>
      </c>
      <c r="AT145" s="200" t="s">
        <v>133</v>
      </c>
      <c r="AU145" s="200" t="s">
        <v>82</v>
      </c>
      <c r="AY145" s="14" t="s">
        <v>129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4" t="s">
        <v>80</v>
      </c>
      <c r="BK145" s="201">
        <f>ROUND(I145*H145,2)</f>
        <v>0</v>
      </c>
      <c r="BL145" s="14" t="s">
        <v>148</v>
      </c>
      <c r="BM145" s="200" t="s">
        <v>275</v>
      </c>
    </row>
    <row r="146" spans="1:65" s="2" customFormat="1" ht="19.5">
      <c r="A146" s="31"/>
      <c r="B146" s="32"/>
      <c r="C146" s="33"/>
      <c r="D146" s="202" t="s">
        <v>139</v>
      </c>
      <c r="E146" s="33"/>
      <c r="F146" s="203" t="s">
        <v>161</v>
      </c>
      <c r="G146" s="33"/>
      <c r="H146" s="33"/>
      <c r="I146" s="204"/>
      <c r="J146" s="33"/>
      <c r="K146" s="33"/>
      <c r="L146" s="36"/>
      <c r="M146" s="205"/>
      <c r="N146" s="206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139</v>
      </c>
      <c r="AU146" s="14" t="s">
        <v>82</v>
      </c>
    </row>
    <row r="147" spans="1:65" s="2" customFormat="1" ht="24.2" customHeight="1">
      <c r="A147" s="31"/>
      <c r="B147" s="32"/>
      <c r="C147" s="188" t="s">
        <v>188</v>
      </c>
      <c r="D147" s="188" t="s">
        <v>133</v>
      </c>
      <c r="E147" s="189" t="s">
        <v>276</v>
      </c>
      <c r="F147" s="190" t="s">
        <v>277</v>
      </c>
      <c r="G147" s="191" t="s">
        <v>143</v>
      </c>
      <c r="H147" s="192">
        <v>4.4000000000000004</v>
      </c>
      <c r="I147" s="193"/>
      <c r="J147" s="194">
        <f>ROUND(I147*H147,2)</f>
        <v>0</v>
      </c>
      <c r="K147" s="190" t="s">
        <v>1</v>
      </c>
      <c r="L147" s="195"/>
      <c r="M147" s="196" t="s">
        <v>1</v>
      </c>
      <c r="N147" s="197" t="s">
        <v>38</v>
      </c>
      <c r="O147" s="68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0" t="s">
        <v>148</v>
      </c>
      <c r="AT147" s="200" t="s">
        <v>133</v>
      </c>
      <c r="AU147" s="200" t="s">
        <v>82</v>
      </c>
      <c r="AY147" s="14" t="s">
        <v>129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4" t="s">
        <v>80</v>
      </c>
      <c r="BK147" s="201">
        <f>ROUND(I147*H147,2)</f>
        <v>0</v>
      </c>
      <c r="BL147" s="14" t="s">
        <v>148</v>
      </c>
      <c r="BM147" s="200" t="s">
        <v>278</v>
      </c>
    </row>
    <row r="148" spans="1:65" s="2" customFormat="1" ht="19.5">
      <c r="A148" s="31"/>
      <c r="B148" s="32"/>
      <c r="C148" s="33"/>
      <c r="D148" s="202" t="s">
        <v>139</v>
      </c>
      <c r="E148" s="33"/>
      <c r="F148" s="203" t="s">
        <v>277</v>
      </c>
      <c r="G148" s="33"/>
      <c r="H148" s="33"/>
      <c r="I148" s="204"/>
      <c r="J148" s="33"/>
      <c r="K148" s="33"/>
      <c r="L148" s="36"/>
      <c r="M148" s="205"/>
      <c r="N148" s="206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139</v>
      </c>
      <c r="AU148" s="14" t="s">
        <v>82</v>
      </c>
    </row>
    <row r="149" spans="1:65" s="2" customFormat="1" ht="16.5" customHeight="1">
      <c r="A149" s="31"/>
      <c r="B149" s="32"/>
      <c r="C149" s="188" t="s">
        <v>193</v>
      </c>
      <c r="D149" s="188" t="s">
        <v>133</v>
      </c>
      <c r="E149" s="189" t="s">
        <v>164</v>
      </c>
      <c r="F149" s="190" t="s">
        <v>165</v>
      </c>
      <c r="G149" s="191" t="s">
        <v>136</v>
      </c>
      <c r="H149" s="192">
        <v>2</v>
      </c>
      <c r="I149" s="193"/>
      <c r="J149" s="194">
        <f>ROUND(I149*H149,2)</f>
        <v>0</v>
      </c>
      <c r="K149" s="190" t="s">
        <v>157</v>
      </c>
      <c r="L149" s="195"/>
      <c r="M149" s="196" t="s">
        <v>1</v>
      </c>
      <c r="N149" s="197" t="s">
        <v>38</v>
      </c>
      <c r="O149" s="68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0" t="s">
        <v>148</v>
      </c>
      <c r="AT149" s="200" t="s">
        <v>133</v>
      </c>
      <c r="AU149" s="200" t="s">
        <v>82</v>
      </c>
      <c r="AY149" s="14" t="s">
        <v>129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4" t="s">
        <v>80</v>
      </c>
      <c r="BK149" s="201">
        <f>ROUND(I149*H149,2)</f>
        <v>0</v>
      </c>
      <c r="BL149" s="14" t="s">
        <v>148</v>
      </c>
      <c r="BM149" s="200" t="s">
        <v>279</v>
      </c>
    </row>
    <row r="150" spans="1:65" s="2" customFormat="1" ht="11.25">
      <c r="A150" s="31"/>
      <c r="B150" s="32"/>
      <c r="C150" s="33"/>
      <c r="D150" s="202" t="s">
        <v>139</v>
      </c>
      <c r="E150" s="33"/>
      <c r="F150" s="203" t="s">
        <v>165</v>
      </c>
      <c r="G150" s="33"/>
      <c r="H150" s="33"/>
      <c r="I150" s="204"/>
      <c r="J150" s="33"/>
      <c r="K150" s="33"/>
      <c r="L150" s="36"/>
      <c r="M150" s="205"/>
      <c r="N150" s="206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139</v>
      </c>
      <c r="AU150" s="14" t="s">
        <v>82</v>
      </c>
    </row>
    <row r="151" spans="1:65" s="2" customFormat="1" ht="21.75" customHeight="1">
      <c r="A151" s="31"/>
      <c r="B151" s="32"/>
      <c r="C151" s="188" t="s">
        <v>197</v>
      </c>
      <c r="D151" s="188" t="s">
        <v>133</v>
      </c>
      <c r="E151" s="189" t="s">
        <v>280</v>
      </c>
      <c r="F151" s="190" t="s">
        <v>281</v>
      </c>
      <c r="G151" s="191" t="s">
        <v>136</v>
      </c>
      <c r="H151" s="192">
        <v>4</v>
      </c>
      <c r="I151" s="193"/>
      <c r="J151" s="194">
        <f>ROUND(I151*H151,2)</f>
        <v>0</v>
      </c>
      <c r="K151" s="190" t="s">
        <v>157</v>
      </c>
      <c r="L151" s="195"/>
      <c r="M151" s="196" t="s">
        <v>1</v>
      </c>
      <c r="N151" s="197" t="s">
        <v>38</v>
      </c>
      <c r="O151" s="68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0" t="s">
        <v>148</v>
      </c>
      <c r="AT151" s="200" t="s">
        <v>133</v>
      </c>
      <c r="AU151" s="200" t="s">
        <v>82</v>
      </c>
      <c r="AY151" s="14" t="s">
        <v>129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4" t="s">
        <v>80</v>
      </c>
      <c r="BK151" s="201">
        <f>ROUND(I151*H151,2)</f>
        <v>0</v>
      </c>
      <c r="BL151" s="14" t="s">
        <v>148</v>
      </c>
      <c r="BM151" s="200" t="s">
        <v>282</v>
      </c>
    </row>
    <row r="152" spans="1:65" s="2" customFormat="1" ht="11.25">
      <c r="A152" s="31"/>
      <c r="B152" s="32"/>
      <c r="C152" s="33"/>
      <c r="D152" s="202" t="s">
        <v>139</v>
      </c>
      <c r="E152" s="33"/>
      <c r="F152" s="203" t="s">
        <v>281</v>
      </c>
      <c r="G152" s="33"/>
      <c r="H152" s="33"/>
      <c r="I152" s="204"/>
      <c r="J152" s="33"/>
      <c r="K152" s="33"/>
      <c r="L152" s="36"/>
      <c r="M152" s="205"/>
      <c r="N152" s="206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139</v>
      </c>
      <c r="AU152" s="14" t="s">
        <v>82</v>
      </c>
    </row>
    <row r="153" spans="1:65" s="2" customFormat="1" ht="21.75" customHeight="1">
      <c r="A153" s="31"/>
      <c r="B153" s="32"/>
      <c r="C153" s="207" t="s">
        <v>283</v>
      </c>
      <c r="D153" s="207" t="s">
        <v>168</v>
      </c>
      <c r="E153" s="208" t="s">
        <v>284</v>
      </c>
      <c r="F153" s="209" t="s">
        <v>285</v>
      </c>
      <c r="G153" s="210" t="s">
        <v>136</v>
      </c>
      <c r="H153" s="211">
        <v>2</v>
      </c>
      <c r="I153" s="212"/>
      <c r="J153" s="213">
        <f>ROUND(I153*H153,2)</f>
        <v>0</v>
      </c>
      <c r="K153" s="209" t="s">
        <v>157</v>
      </c>
      <c r="L153" s="36"/>
      <c r="M153" s="214" t="s">
        <v>1</v>
      </c>
      <c r="N153" s="215" t="s">
        <v>38</v>
      </c>
      <c r="O153" s="68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0" t="s">
        <v>148</v>
      </c>
      <c r="AT153" s="200" t="s">
        <v>168</v>
      </c>
      <c r="AU153" s="200" t="s">
        <v>82</v>
      </c>
      <c r="AY153" s="14" t="s">
        <v>129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4" t="s">
        <v>80</v>
      </c>
      <c r="BK153" s="201">
        <f>ROUND(I153*H153,2)</f>
        <v>0</v>
      </c>
      <c r="BL153" s="14" t="s">
        <v>148</v>
      </c>
      <c r="BM153" s="200" t="s">
        <v>286</v>
      </c>
    </row>
    <row r="154" spans="1:65" s="2" customFormat="1" ht="19.5">
      <c r="A154" s="31"/>
      <c r="B154" s="32"/>
      <c r="C154" s="33"/>
      <c r="D154" s="202" t="s">
        <v>139</v>
      </c>
      <c r="E154" s="33"/>
      <c r="F154" s="203" t="s">
        <v>287</v>
      </c>
      <c r="G154" s="33"/>
      <c r="H154" s="33"/>
      <c r="I154" s="204"/>
      <c r="J154" s="33"/>
      <c r="K154" s="33"/>
      <c r="L154" s="36"/>
      <c r="M154" s="205"/>
      <c r="N154" s="206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139</v>
      </c>
      <c r="AU154" s="14" t="s">
        <v>82</v>
      </c>
    </row>
    <row r="155" spans="1:65" s="2" customFormat="1" ht="24.2" customHeight="1">
      <c r="A155" s="31"/>
      <c r="B155" s="32"/>
      <c r="C155" s="207" t="s">
        <v>288</v>
      </c>
      <c r="D155" s="207" t="s">
        <v>168</v>
      </c>
      <c r="E155" s="208" t="s">
        <v>289</v>
      </c>
      <c r="F155" s="209" t="s">
        <v>290</v>
      </c>
      <c r="G155" s="210" t="s">
        <v>136</v>
      </c>
      <c r="H155" s="211">
        <v>2</v>
      </c>
      <c r="I155" s="212"/>
      <c r="J155" s="213">
        <f>ROUND(I155*H155,2)</f>
        <v>0</v>
      </c>
      <c r="K155" s="209" t="s">
        <v>157</v>
      </c>
      <c r="L155" s="36"/>
      <c r="M155" s="214" t="s">
        <v>1</v>
      </c>
      <c r="N155" s="215" t="s">
        <v>38</v>
      </c>
      <c r="O155" s="68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0" t="s">
        <v>148</v>
      </c>
      <c r="AT155" s="200" t="s">
        <v>168</v>
      </c>
      <c r="AU155" s="200" t="s">
        <v>82</v>
      </c>
      <c r="AY155" s="14" t="s">
        <v>129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4" t="s">
        <v>80</v>
      </c>
      <c r="BK155" s="201">
        <f>ROUND(I155*H155,2)</f>
        <v>0</v>
      </c>
      <c r="BL155" s="14" t="s">
        <v>148</v>
      </c>
      <c r="BM155" s="200" t="s">
        <v>291</v>
      </c>
    </row>
    <row r="156" spans="1:65" s="2" customFormat="1" ht="19.5">
      <c r="A156" s="31"/>
      <c r="B156" s="32"/>
      <c r="C156" s="33"/>
      <c r="D156" s="202" t="s">
        <v>139</v>
      </c>
      <c r="E156" s="33"/>
      <c r="F156" s="203" t="s">
        <v>290</v>
      </c>
      <c r="G156" s="33"/>
      <c r="H156" s="33"/>
      <c r="I156" s="204"/>
      <c r="J156" s="33"/>
      <c r="K156" s="33"/>
      <c r="L156" s="36"/>
      <c r="M156" s="205"/>
      <c r="N156" s="206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139</v>
      </c>
      <c r="AU156" s="14" t="s">
        <v>82</v>
      </c>
    </row>
    <row r="157" spans="1:65" s="2" customFormat="1" ht="24.2" customHeight="1">
      <c r="A157" s="31"/>
      <c r="B157" s="32"/>
      <c r="C157" s="207" t="s">
        <v>292</v>
      </c>
      <c r="D157" s="207" t="s">
        <v>168</v>
      </c>
      <c r="E157" s="208" t="s">
        <v>293</v>
      </c>
      <c r="F157" s="209" t="s">
        <v>294</v>
      </c>
      <c r="G157" s="210" t="s">
        <v>136</v>
      </c>
      <c r="H157" s="211">
        <v>1</v>
      </c>
      <c r="I157" s="212"/>
      <c r="J157" s="213">
        <f>ROUND(I157*H157,2)</f>
        <v>0</v>
      </c>
      <c r="K157" s="209" t="s">
        <v>157</v>
      </c>
      <c r="L157" s="36"/>
      <c r="M157" s="214" t="s">
        <v>1</v>
      </c>
      <c r="N157" s="215" t="s">
        <v>38</v>
      </c>
      <c r="O157" s="68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0" t="s">
        <v>148</v>
      </c>
      <c r="AT157" s="200" t="s">
        <v>168</v>
      </c>
      <c r="AU157" s="200" t="s">
        <v>82</v>
      </c>
      <c r="AY157" s="14" t="s">
        <v>129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4" t="s">
        <v>80</v>
      </c>
      <c r="BK157" s="201">
        <f>ROUND(I157*H157,2)</f>
        <v>0</v>
      </c>
      <c r="BL157" s="14" t="s">
        <v>148</v>
      </c>
      <c r="BM157" s="200" t="s">
        <v>295</v>
      </c>
    </row>
    <row r="158" spans="1:65" s="2" customFormat="1" ht="29.25">
      <c r="A158" s="31"/>
      <c r="B158" s="32"/>
      <c r="C158" s="33"/>
      <c r="D158" s="202" t="s">
        <v>139</v>
      </c>
      <c r="E158" s="33"/>
      <c r="F158" s="203" t="s">
        <v>296</v>
      </c>
      <c r="G158" s="33"/>
      <c r="H158" s="33"/>
      <c r="I158" s="204"/>
      <c r="J158" s="33"/>
      <c r="K158" s="33"/>
      <c r="L158" s="36"/>
      <c r="M158" s="205"/>
      <c r="N158" s="206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139</v>
      </c>
      <c r="AU158" s="14" t="s">
        <v>82</v>
      </c>
    </row>
    <row r="159" spans="1:65" s="2" customFormat="1" ht="24.2" customHeight="1">
      <c r="A159" s="31"/>
      <c r="B159" s="32"/>
      <c r="C159" s="207" t="s">
        <v>297</v>
      </c>
      <c r="D159" s="207" t="s">
        <v>168</v>
      </c>
      <c r="E159" s="208" t="s">
        <v>298</v>
      </c>
      <c r="F159" s="209" t="s">
        <v>299</v>
      </c>
      <c r="G159" s="210" t="s">
        <v>136</v>
      </c>
      <c r="H159" s="211">
        <v>2</v>
      </c>
      <c r="I159" s="212"/>
      <c r="J159" s="213">
        <f>ROUND(I159*H159,2)</f>
        <v>0</v>
      </c>
      <c r="K159" s="209" t="s">
        <v>1</v>
      </c>
      <c r="L159" s="36"/>
      <c r="M159" s="214" t="s">
        <v>1</v>
      </c>
      <c r="N159" s="215" t="s">
        <v>38</v>
      </c>
      <c r="O159" s="68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0" t="s">
        <v>148</v>
      </c>
      <c r="AT159" s="200" t="s">
        <v>168</v>
      </c>
      <c r="AU159" s="200" t="s">
        <v>82</v>
      </c>
      <c r="AY159" s="14" t="s">
        <v>129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4" t="s">
        <v>80</v>
      </c>
      <c r="BK159" s="201">
        <f>ROUND(I159*H159,2)</f>
        <v>0</v>
      </c>
      <c r="BL159" s="14" t="s">
        <v>148</v>
      </c>
      <c r="BM159" s="200" t="s">
        <v>300</v>
      </c>
    </row>
    <row r="160" spans="1:65" s="2" customFormat="1" ht="39">
      <c r="A160" s="31"/>
      <c r="B160" s="32"/>
      <c r="C160" s="33"/>
      <c r="D160" s="202" t="s">
        <v>139</v>
      </c>
      <c r="E160" s="33"/>
      <c r="F160" s="203" t="s">
        <v>301</v>
      </c>
      <c r="G160" s="33"/>
      <c r="H160" s="33"/>
      <c r="I160" s="204"/>
      <c r="J160" s="33"/>
      <c r="K160" s="33"/>
      <c r="L160" s="36"/>
      <c r="M160" s="205"/>
      <c r="N160" s="206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139</v>
      </c>
      <c r="AU160" s="14" t="s">
        <v>82</v>
      </c>
    </row>
    <row r="161" spans="1:65" s="2" customFormat="1" ht="33" customHeight="1">
      <c r="A161" s="31"/>
      <c r="B161" s="32"/>
      <c r="C161" s="207" t="s">
        <v>302</v>
      </c>
      <c r="D161" s="207" t="s">
        <v>168</v>
      </c>
      <c r="E161" s="208" t="s">
        <v>303</v>
      </c>
      <c r="F161" s="209" t="s">
        <v>304</v>
      </c>
      <c r="G161" s="210" t="s">
        <v>136</v>
      </c>
      <c r="H161" s="211">
        <v>1</v>
      </c>
      <c r="I161" s="212"/>
      <c r="J161" s="213">
        <f>ROUND(I161*H161,2)</f>
        <v>0</v>
      </c>
      <c r="K161" s="209" t="s">
        <v>157</v>
      </c>
      <c r="L161" s="36"/>
      <c r="M161" s="214" t="s">
        <v>1</v>
      </c>
      <c r="N161" s="215" t="s">
        <v>38</v>
      </c>
      <c r="O161" s="68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0" t="s">
        <v>148</v>
      </c>
      <c r="AT161" s="200" t="s">
        <v>168</v>
      </c>
      <c r="AU161" s="200" t="s">
        <v>82</v>
      </c>
      <c r="AY161" s="14" t="s">
        <v>129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4" t="s">
        <v>80</v>
      </c>
      <c r="BK161" s="201">
        <f>ROUND(I161*H161,2)</f>
        <v>0</v>
      </c>
      <c r="BL161" s="14" t="s">
        <v>148</v>
      </c>
      <c r="BM161" s="200" t="s">
        <v>305</v>
      </c>
    </row>
    <row r="162" spans="1:65" s="2" customFormat="1" ht="29.25">
      <c r="A162" s="31"/>
      <c r="B162" s="32"/>
      <c r="C162" s="33"/>
      <c r="D162" s="202" t="s">
        <v>139</v>
      </c>
      <c r="E162" s="33"/>
      <c r="F162" s="203" t="s">
        <v>306</v>
      </c>
      <c r="G162" s="33"/>
      <c r="H162" s="33"/>
      <c r="I162" s="204"/>
      <c r="J162" s="33"/>
      <c r="K162" s="33"/>
      <c r="L162" s="36"/>
      <c r="M162" s="205"/>
      <c r="N162" s="206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139</v>
      </c>
      <c r="AU162" s="14" t="s">
        <v>82</v>
      </c>
    </row>
    <row r="163" spans="1:65" s="2" customFormat="1" ht="16.5" customHeight="1">
      <c r="A163" s="31"/>
      <c r="B163" s="32"/>
      <c r="C163" s="207" t="s">
        <v>8</v>
      </c>
      <c r="D163" s="207" t="s">
        <v>168</v>
      </c>
      <c r="E163" s="208" t="s">
        <v>307</v>
      </c>
      <c r="F163" s="209" t="s">
        <v>308</v>
      </c>
      <c r="G163" s="210" t="s">
        <v>136</v>
      </c>
      <c r="H163" s="211">
        <v>3</v>
      </c>
      <c r="I163" s="212"/>
      <c r="J163" s="213">
        <f>ROUND(I163*H163,2)</f>
        <v>0</v>
      </c>
      <c r="K163" s="209" t="s">
        <v>1</v>
      </c>
      <c r="L163" s="36"/>
      <c r="M163" s="214" t="s">
        <v>1</v>
      </c>
      <c r="N163" s="215" t="s">
        <v>38</v>
      </c>
      <c r="O163" s="68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0" t="s">
        <v>148</v>
      </c>
      <c r="AT163" s="200" t="s">
        <v>168</v>
      </c>
      <c r="AU163" s="200" t="s">
        <v>82</v>
      </c>
      <c r="AY163" s="14" t="s">
        <v>129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4" t="s">
        <v>80</v>
      </c>
      <c r="BK163" s="201">
        <f>ROUND(I163*H163,2)</f>
        <v>0</v>
      </c>
      <c r="BL163" s="14" t="s">
        <v>148</v>
      </c>
      <c r="BM163" s="200" t="s">
        <v>309</v>
      </c>
    </row>
    <row r="164" spans="1:65" s="2" customFormat="1" ht="29.25">
      <c r="A164" s="31"/>
      <c r="B164" s="32"/>
      <c r="C164" s="33"/>
      <c r="D164" s="202" t="s">
        <v>139</v>
      </c>
      <c r="E164" s="33"/>
      <c r="F164" s="203" t="s">
        <v>310</v>
      </c>
      <c r="G164" s="33"/>
      <c r="H164" s="33"/>
      <c r="I164" s="204"/>
      <c r="J164" s="33"/>
      <c r="K164" s="33"/>
      <c r="L164" s="36"/>
      <c r="M164" s="205"/>
      <c r="N164" s="206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139</v>
      </c>
      <c r="AU164" s="14" t="s">
        <v>82</v>
      </c>
    </row>
    <row r="165" spans="1:65" s="2" customFormat="1" ht="16.5" customHeight="1">
      <c r="A165" s="31"/>
      <c r="B165" s="32"/>
      <c r="C165" s="207" t="s">
        <v>311</v>
      </c>
      <c r="D165" s="207" t="s">
        <v>168</v>
      </c>
      <c r="E165" s="208" t="s">
        <v>179</v>
      </c>
      <c r="F165" s="209" t="s">
        <v>180</v>
      </c>
      <c r="G165" s="210" t="s">
        <v>143</v>
      </c>
      <c r="H165" s="211">
        <v>53</v>
      </c>
      <c r="I165" s="212"/>
      <c r="J165" s="213">
        <f>ROUND(I165*H165,2)</f>
        <v>0</v>
      </c>
      <c r="K165" s="209" t="s">
        <v>1</v>
      </c>
      <c r="L165" s="36"/>
      <c r="M165" s="214" t="s">
        <v>1</v>
      </c>
      <c r="N165" s="215" t="s">
        <v>38</v>
      </c>
      <c r="O165" s="68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0" t="s">
        <v>148</v>
      </c>
      <c r="AT165" s="200" t="s">
        <v>168</v>
      </c>
      <c r="AU165" s="200" t="s">
        <v>82</v>
      </c>
      <c r="AY165" s="14" t="s">
        <v>129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4" t="s">
        <v>80</v>
      </c>
      <c r="BK165" s="201">
        <f>ROUND(I165*H165,2)</f>
        <v>0</v>
      </c>
      <c r="BL165" s="14" t="s">
        <v>148</v>
      </c>
      <c r="BM165" s="200" t="s">
        <v>312</v>
      </c>
    </row>
    <row r="166" spans="1:65" s="2" customFormat="1" ht="19.5">
      <c r="A166" s="31"/>
      <c r="B166" s="32"/>
      <c r="C166" s="33"/>
      <c r="D166" s="202" t="s">
        <v>139</v>
      </c>
      <c r="E166" s="33"/>
      <c r="F166" s="203" t="s">
        <v>182</v>
      </c>
      <c r="G166" s="33"/>
      <c r="H166" s="33"/>
      <c r="I166" s="204"/>
      <c r="J166" s="33"/>
      <c r="K166" s="33"/>
      <c r="L166" s="36"/>
      <c r="M166" s="205"/>
      <c r="N166" s="206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139</v>
      </c>
      <c r="AU166" s="14" t="s">
        <v>82</v>
      </c>
    </row>
    <row r="167" spans="1:65" s="2" customFormat="1" ht="16.5" customHeight="1">
      <c r="A167" s="31"/>
      <c r="B167" s="32"/>
      <c r="C167" s="207" t="s">
        <v>313</v>
      </c>
      <c r="D167" s="207" t="s">
        <v>168</v>
      </c>
      <c r="E167" s="208" t="s">
        <v>314</v>
      </c>
      <c r="F167" s="209" t="s">
        <v>315</v>
      </c>
      <c r="G167" s="210" t="s">
        <v>143</v>
      </c>
      <c r="H167" s="211">
        <v>40</v>
      </c>
      <c r="I167" s="212"/>
      <c r="J167" s="213">
        <f>ROUND(I167*H167,2)</f>
        <v>0</v>
      </c>
      <c r="K167" s="209" t="s">
        <v>1</v>
      </c>
      <c r="L167" s="36"/>
      <c r="M167" s="214" t="s">
        <v>1</v>
      </c>
      <c r="N167" s="215" t="s">
        <v>38</v>
      </c>
      <c r="O167" s="68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0" t="s">
        <v>148</v>
      </c>
      <c r="AT167" s="200" t="s">
        <v>168</v>
      </c>
      <c r="AU167" s="200" t="s">
        <v>82</v>
      </c>
      <c r="AY167" s="14" t="s">
        <v>129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4" t="s">
        <v>80</v>
      </c>
      <c r="BK167" s="201">
        <f>ROUND(I167*H167,2)</f>
        <v>0</v>
      </c>
      <c r="BL167" s="14" t="s">
        <v>148</v>
      </c>
      <c r="BM167" s="200" t="s">
        <v>316</v>
      </c>
    </row>
    <row r="168" spans="1:65" s="2" customFormat="1" ht="19.5">
      <c r="A168" s="31"/>
      <c r="B168" s="32"/>
      <c r="C168" s="33"/>
      <c r="D168" s="202" t="s">
        <v>139</v>
      </c>
      <c r="E168" s="33"/>
      <c r="F168" s="203" t="s">
        <v>317</v>
      </c>
      <c r="G168" s="33"/>
      <c r="H168" s="33"/>
      <c r="I168" s="204"/>
      <c r="J168" s="33"/>
      <c r="K168" s="33"/>
      <c r="L168" s="36"/>
      <c r="M168" s="205"/>
      <c r="N168" s="206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139</v>
      </c>
      <c r="AU168" s="14" t="s">
        <v>82</v>
      </c>
    </row>
    <row r="169" spans="1:65" s="2" customFormat="1" ht="37.9" customHeight="1">
      <c r="A169" s="31"/>
      <c r="B169" s="32"/>
      <c r="C169" s="207" t="s">
        <v>7</v>
      </c>
      <c r="D169" s="207" t="s">
        <v>168</v>
      </c>
      <c r="E169" s="208" t="s">
        <v>184</v>
      </c>
      <c r="F169" s="209" t="s">
        <v>185</v>
      </c>
      <c r="G169" s="210" t="s">
        <v>136</v>
      </c>
      <c r="H169" s="211">
        <v>4</v>
      </c>
      <c r="I169" s="212"/>
      <c r="J169" s="213">
        <f>ROUND(I169*H169,2)</f>
        <v>0</v>
      </c>
      <c r="K169" s="209" t="s">
        <v>1</v>
      </c>
      <c r="L169" s="36"/>
      <c r="M169" s="214" t="s">
        <v>1</v>
      </c>
      <c r="N169" s="215" t="s">
        <v>38</v>
      </c>
      <c r="O169" s="68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0" t="s">
        <v>148</v>
      </c>
      <c r="AT169" s="200" t="s">
        <v>168</v>
      </c>
      <c r="AU169" s="200" t="s">
        <v>82</v>
      </c>
      <c r="AY169" s="14" t="s">
        <v>129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4" t="s">
        <v>80</v>
      </c>
      <c r="BK169" s="201">
        <f>ROUND(I169*H169,2)</f>
        <v>0</v>
      </c>
      <c r="BL169" s="14" t="s">
        <v>148</v>
      </c>
      <c r="BM169" s="200" t="s">
        <v>318</v>
      </c>
    </row>
    <row r="170" spans="1:65" s="2" customFormat="1" ht="48.75">
      <c r="A170" s="31"/>
      <c r="B170" s="32"/>
      <c r="C170" s="33"/>
      <c r="D170" s="202" t="s">
        <v>139</v>
      </c>
      <c r="E170" s="33"/>
      <c r="F170" s="203" t="s">
        <v>187</v>
      </c>
      <c r="G170" s="33"/>
      <c r="H170" s="33"/>
      <c r="I170" s="204"/>
      <c r="J170" s="33"/>
      <c r="K170" s="33"/>
      <c r="L170" s="36"/>
      <c r="M170" s="205"/>
      <c r="N170" s="206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139</v>
      </c>
      <c r="AU170" s="14" t="s">
        <v>82</v>
      </c>
    </row>
    <row r="171" spans="1:65" s="2" customFormat="1" ht="33" customHeight="1">
      <c r="A171" s="31"/>
      <c r="B171" s="32"/>
      <c r="C171" s="207" t="s">
        <v>163</v>
      </c>
      <c r="D171" s="207" t="s">
        <v>168</v>
      </c>
      <c r="E171" s="208" t="s">
        <v>189</v>
      </c>
      <c r="F171" s="209" t="s">
        <v>190</v>
      </c>
      <c r="G171" s="210" t="s">
        <v>143</v>
      </c>
      <c r="H171" s="211">
        <v>45</v>
      </c>
      <c r="I171" s="212"/>
      <c r="J171" s="213">
        <f>ROUND(I171*H171,2)</f>
        <v>0</v>
      </c>
      <c r="K171" s="209" t="s">
        <v>1</v>
      </c>
      <c r="L171" s="36"/>
      <c r="M171" s="214" t="s">
        <v>1</v>
      </c>
      <c r="N171" s="215" t="s">
        <v>38</v>
      </c>
      <c r="O171" s="68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0" t="s">
        <v>148</v>
      </c>
      <c r="AT171" s="200" t="s">
        <v>168</v>
      </c>
      <c r="AU171" s="200" t="s">
        <v>82</v>
      </c>
      <c r="AY171" s="14" t="s">
        <v>129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4" t="s">
        <v>80</v>
      </c>
      <c r="BK171" s="201">
        <f>ROUND(I171*H171,2)</f>
        <v>0</v>
      </c>
      <c r="BL171" s="14" t="s">
        <v>148</v>
      </c>
      <c r="BM171" s="200" t="s">
        <v>319</v>
      </c>
    </row>
    <row r="172" spans="1:65" s="2" customFormat="1" ht="48.75">
      <c r="A172" s="31"/>
      <c r="B172" s="32"/>
      <c r="C172" s="33"/>
      <c r="D172" s="202" t="s">
        <v>139</v>
      </c>
      <c r="E172" s="33"/>
      <c r="F172" s="203" t="s">
        <v>192</v>
      </c>
      <c r="G172" s="33"/>
      <c r="H172" s="33"/>
      <c r="I172" s="204"/>
      <c r="J172" s="33"/>
      <c r="K172" s="33"/>
      <c r="L172" s="36"/>
      <c r="M172" s="205"/>
      <c r="N172" s="206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139</v>
      </c>
      <c r="AU172" s="14" t="s">
        <v>82</v>
      </c>
    </row>
    <row r="173" spans="1:65" s="2" customFormat="1" ht="24.2" customHeight="1">
      <c r="A173" s="31"/>
      <c r="B173" s="32"/>
      <c r="C173" s="207" t="s">
        <v>132</v>
      </c>
      <c r="D173" s="207" t="s">
        <v>168</v>
      </c>
      <c r="E173" s="208" t="s">
        <v>194</v>
      </c>
      <c r="F173" s="209" t="s">
        <v>195</v>
      </c>
      <c r="G173" s="210" t="s">
        <v>136</v>
      </c>
      <c r="H173" s="211">
        <v>6</v>
      </c>
      <c r="I173" s="212"/>
      <c r="J173" s="213">
        <f>ROUND(I173*H173,2)</f>
        <v>0</v>
      </c>
      <c r="K173" s="209" t="s">
        <v>1</v>
      </c>
      <c r="L173" s="36"/>
      <c r="M173" s="214" t="s">
        <v>1</v>
      </c>
      <c r="N173" s="215" t="s">
        <v>38</v>
      </c>
      <c r="O173" s="68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0" t="s">
        <v>148</v>
      </c>
      <c r="AT173" s="200" t="s">
        <v>168</v>
      </c>
      <c r="AU173" s="200" t="s">
        <v>82</v>
      </c>
      <c r="AY173" s="14" t="s">
        <v>129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4" t="s">
        <v>80</v>
      </c>
      <c r="BK173" s="201">
        <f>ROUND(I173*H173,2)</f>
        <v>0</v>
      </c>
      <c r="BL173" s="14" t="s">
        <v>148</v>
      </c>
      <c r="BM173" s="200" t="s">
        <v>320</v>
      </c>
    </row>
    <row r="174" spans="1:65" s="2" customFormat="1" ht="19.5">
      <c r="A174" s="31"/>
      <c r="B174" s="32"/>
      <c r="C174" s="33"/>
      <c r="D174" s="202" t="s">
        <v>139</v>
      </c>
      <c r="E174" s="33"/>
      <c r="F174" s="203" t="s">
        <v>195</v>
      </c>
      <c r="G174" s="33"/>
      <c r="H174" s="33"/>
      <c r="I174" s="204"/>
      <c r="J174" s="33"/>
      <c r="K174" s="33"/>
      <c r="L174" s="36"/>
      <c r="M174" s="205"/>
      <c r="N174" s="206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139</v>
      </c>
      <c r="AU174" s="14" t="s">
        <v>82</v>
      </c>
    </row>
    <row r="175" spans="1:65" s="2" customFormat="1" ht="16.5" customHeight="1">
      <c r="A175" s="31"/>
      <c r="B175" s="32"/>
      <c r="C175" s="207" t="s">
        <v>167</v>
      </c>
      <c r="D175" s="207" t="s">
        <v>168</v>
      </c>
      <c r="E175" s="208" t="s">
        <v>198</v>
      </c>
      <c r="F175" s="209" t="s">
        <v>199</v>
      </c>
      <c r="G175" s="210" t="s">
        <v>143</v>
      </c>
      <c r="H175" s="211">
        <v>40</v>
      </c>
      <c r="I175" s="212"/>
      <c r="J175" s="213">
        <f>ROUND(I175*H175,2)</f>
        <v>0</v>
      </c>
      <c r="K175" s="209" t="s">
        <v>1</v>
      </c>
      <c r="L175" s="36"/>
      <c r="M175" s="214" t="s">
        <v>1</v>
      </c>
      <c r="N175" s="215" t="s">
        <v>38</v>
      </c>
      <c r="O175" s="68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0" t="s">
        <v>148</v>
      </c>
      <c r="AT175" s="200" t="s">
        <v>168</v>
      </c>
      <c r="AU175" s="200" t="s">
        <v>82</v>
      </c>
      <c r="AY175" s="14" t="s">
        <v>129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4" t="s">
        <v>80</v>
      </c>
      <c r="BK175" s="201">
        <f>ROUND(I175*H175,2)</f>
        <v>0</v>
      </c>
      <c r="BL175" s="14" t="s">
        <v>148</v>
      </c>
      <c r="BM175" s="200" t="s">
        <v>321</v>
      </c>
    </row>
    <row r="176" spans="1:65" s="2" customFormat="1" ht="11.25">
      <c r="A176" s="31"/>
      <c r="B176" s="32"/>
      <c r="C176" s="33"/>
      <c r="D176" s="202" t="s">
        <v>139</v>
      </c>
      <c r="E176" s="33"/>
      <c r="F176" s="203" t="s">
        <v>199</v>
      </c>
      <c r="G176" s="33"/>
      <c r="H176" s="33"/>
      <c r="I176" s="204"/>
      <c r="J176" s="33"/>
      <c r="K176" s="33"/>
      <c r="L176" s="36"/>
      <c r="M176" s="205"/>
      <c r="N176" s="206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139</v>
      </c>
      <c r="AU176" s="14" t="s">
        <v>82</v>
      </c>
    </row>
    <row r="177" spans="1:65" s="12" customFormat="1" ht="25.9" customHeight="1">
      <c r="B177" s="172"/>
      <c r="C177" s="173"/>
      <c r="D177" s="174" t="s">
        <v>72</v>
      </c>
      <c r="E177" s="175" t="s">
        <v>322</v>
      </c>
      <c r="F177" s="175" t="s">
        <v>323</v>
      </c>
      <c r="G177" s="173"/>
      <c r="H177" s="173"/>
      <c r="I177" s="176"/>
      <c r="J177" s="177">
        <f>BK177</f>
        <v>0</v>
      </c>
      <c r="K177" s="173"/>
      <c r="L177" s="178"/>
      <c r="M177" s="179"/>
      <c r="N177" s="180"/>
      <c r="O177" s="180"/>
      <c r="P177" s="181">
        <f>SUM(P178:P183)</f>
        <v>0</v>
      </c>
      <c r="Q177" s="180"/>
      <c r="R177" s="181">
        <f>SUM(R178:R183)</f>
        <v>0</v>
      </c>
      <c r="S177" s="180"/>
      <c r="T177" s="182">
        <f>SUM(T178:T183)</f>
        <v>0</v>
      </c>
      <c r="AR177" s="183" t="s">
        <v>159</v>
      </c>
      <c r="AT177" s="184" t="s">
        <v>72</v>
      </c>
      <c r="AU177" s="184" t="s">
        <v>73</v>
      </c>
      <c r="AY177" s="183" t="s">
        <v>129</v>
      </c>
      <c r="BK177" s="185">
        <f>SUM(BK178:BK183)</f>
        <v>0</v>
      </c>
    </row>
    <row r="178" spans="1:65" s="2" customFormat="1" ht="24.2" customHeight="1">
      <c r="A178" s="31"/>
      <c r="B178" s="32"/>
      <c r="C178" s="207" t="s">
        <v>154</v>
      </c>
      <c r="D178" s="207" t="s">
        <v>168</v>
      </c>
      <c r="E178" s="208" t="s">
        <v>324</v>
      </c>
      <c r="F178" s="209" t="s">
        <v>325</v>
      </c>
      <c r="G178" s="210" t="s">
        <v>326</v>
      </c>
      <c r="H178" s="220"/>
      <c r="I178" s="212"/>
      <c r="J178" s="213">
        <f>ROUND(I178*H178,2)</f>
        <v>0</v>
      </c>
      <c r="K178" s="209" t="s">
        <v>157</v>
      </c>
      <c r="L178" s="36"/>
      <c r="M178" s="214" t="s">
        <v>1</v>
      </c>
      <c r="N178" s="215" t="s">
        <v>38</v>
      </c>
      <c r="O178" s="68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0" t="s">
        <v>150</v>
      </c>
      <c r="AT178" s="200" t="s">
        <v>168</v>
      </c>
      <c r="AU178" s="200" t="s">
        <v>80</v>
      </c>
      <c r="AY178" s="14" t="s">
        <v>129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4" t="s">
        <v>80</v>
      </c>
      <c r="BK178" s="201">
        <f>ROUND(I178*H178,2)</f>
        <v>0</v>
      </c>
      <c r="BL178" s="14" t="s">
        <v>150</v>
      </c>
      <c r="BM178" s="200" t="s">
        <v>327</v>
      </c>
    </row>
    <row r="179" spans="1:65" s="2" customFormat="1" ht="11.25">
      <c r="A179" s="31"/>
      <c r="B179" s="32"/>
      <c r="C179" s="33"/>
      <c r="D179" s="202" t="s">
        <v>139</v>
      </c>
      <c r="E179" s="33"/>
      <c r="F179" s="203" t="s">
        <v>325</v>
      </c>
      <c r="G179" s="33"/>
      <c r="H179" s="33"/>
      <c r="I179" s="204"/>
      <c r="J179" s="33"/>
      <c r="K179" s="33"/>
      <c r="L179" s="36"/>
      <c r="M179" s="205"/>
      <c r="N179" s="206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139</v>
      </c>
      <c r="AU179" s="14" t="s">
        <v>80</v>
      </c>
    </row>
    <row r="180" spans="1:65" s="2" customFormat="1" ht="33" customHeight="1">
      <c r="A180" s="31"/>
      <c r="B180" s="32"/>
      <c r="C180" s="207" t="s">
        <v>173</v>
      </c>
      <c r="D180" s="207" t="s">
        <v>168</v>
      </c>
      <c r="E180" s="208" t="s">
        <v>328</v>
      </c>
      <c r="F180" s="209" t="s">
        <v>329</v>
      </c>
      <c r="G180" s="210" t="s">
        <v>326</v>
      </c>
      <c r="H180" s="220"/>
      <c r="I180" s="212"/>
      <c r="J180" s="213">
        <f>ROUND(I180*H180,2)</f>
        <v>0</v>
      </c>
      <c r="K180" s="209" t="s">
        <v>157</v>
      </c>
      <c r="L180" s="36"/>
      <c r="M180" s="214" t="s">
        <v>1</v>
      </c>
      <c r="N180" s="215" t="s">
        <v>38</v>
      </c>
      <c r="O180" s="68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0" t="s">
        <v>150</v>
      </c>
      <c r="AT180" s="200" t="s">
        <v>168</v>
      </c>
      <c r="AU180" s="200" t="s">
        <v>80</v>
      </c>
      <c r="AY180" s="14" t="s">
        <v>129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4" t="s">
        <v>80</v>
      </c>
      <c r="BK180" s="201">
        <f>ROUND(I180*H180,2)</f>
        <v>0</v>
      </c>
      <c r="BL180" s="14" t="s">
        <v>150</v>
      </c>
      <c r="BM180" s="200" t="s">
        <v>330</v>
      </c>
    </row>
    <row r="181" spans="1:65" s="2" customFormat="1" ht="19.5">
      <c r="A181" s="31"/>
      <c r="B181" s="32"/>
      <c r="C181" s="33"/>
      <c r="D181" s="202" t="s">
        <v>139</v>
      </c>
      <c r="E181" s="33"/>
      <c r="F181" s="203" t="s">
        <v>329</v>
      </c>
      <c r="G181" s="33"/>
      <c r="H181" s="33"/>
      <c r="I181" s="204"/>
      <c r="J181" s="33"/>
      <c r="K181" s="33"/>
      <c r="L181" s="36"/>
      <c r="M181" s="205"/>
      <c r="N181" s="206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139</v>
      </c>
      <c r="AU181" s="14" t="s">
        <v>80</v>
      </c>
    </row>
    <row r="182" spans="1:65" s="2" customFormat="1" ht="21.75" customHeight="1">
      <c r="A182" s="31"/>
      <c r="B182" s="32"/>
      <c r="C182" s="207" t="s">
        <v>331</v>
      </c>
      <c r="D182" s="207" t="s">
        <v>168</v>
      </c>
      <c r="E182" s="208" t="s">
        <v>332</v>
      </c>
      <c r="F182" s="209" t="s">
        <v>333</v>
      </c>
      <c r="G182" s="210" t="s">
        <v>326</v>
      </c>
      <c r="H182" s="220"/>
      <c r="I182" s="212"/>
      <c r="J182" s="213">
        <f>ROUND(I182*H182,2)</f>
        <v>0</v>
      </c>
      <c r="K182" s="209" t="s">
        <v>157</v>
      </c>
      <c r="L182" s="36"/>
      <c r="M182" s="214" t="s">
        <v>1</v>
      </c>
      <c r="N182" s="215" t="s">
        <v>38</v>
      </c>
      <c r="O182" s="68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0" t="s">
        <v>148</v>
      </c>
      <c r="AT182" s="200" t="s">
        <v>168</v>
      </c>
      <c r="AU182" s="200" t="s">
        <v>80</v>
      </c>
      <c r="AY182" s="14" t="s">
        <v>129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4" t="s">
        <v>80</v>
      </c>
      <c r="BK182" s="201">
        <f>ROUND(I182*H182,2)</f>
        <v>0</v>
      </c>
      <c r="BL182" s="14" t="s">
        <v>148</v>
      </c>
      <c r="BM182" s="200" t="s">
        <v>334</v>
      </c>
    </row>
    <row r="183" spans="1:65" s="2" customFormat="1" ht="11.25">
      <c r="A183" s="31"/>
      <c r="B183" s="32"/>
      <c r="C183" s="33"/>
      <c r="D183" s="202" t="s">
        <v>139</v>
      </c>
      <c r="E183" s="33"/>
      <c r="F183" s="203" t="s">
        <v>333</v>
      </c>
      <c r="G183" s="33"/>
      <c r="H183" s="33"/>
      <c r="I183" s="204"/>
      <c r="J183" s="33"/>
      <c r="K183" s="33"/>
      <c r="L183" s="36"/>
      <c r="M183" s="205"/>
      <c r="N183" s="206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139</v>
      </c>
      <c r="AU183" s="14" t="s">
        <v>80</v>
      </c>
    </row>
    <row r="184" spans="1:65" s="12" customFormat="1" ht="25.9" customHeight="1">
      <c r="B184" s="172"/>
      <c r="C184" s="173"/>
      <c r="D184" s="174" t="s">
        <v>72</v>
      </c>
      <c r="E184" s="175" t="s">
        <v>201</v>
      </c>
      <c r="F184" s="175" t="s">
        <v>202</v>
      </c>
      <c r="G184" s="173"/>
      <c r="H184" s="173"/>
      <c r="I184" s="176"/>
      <c r="J184" s="177">
        <f>BK184</f>
        <v>0</v>
      </c>
      <c r="K184" s="173"/>
      <c r="L184" s="178"/>
      <c r="M184" s="179"/>
      <c r="N184" s="180"/>
      <c r="O184" s="180"/>
      <c r="P184" s="181">
        <f>SUM(P185:P200)</f>
        <v>0</v>
      </c>
      <c r="Q184" s="180"/>
      <c r="R184" s="181">
        <f>SUM(R185:R200)</f>
        <v>0</v>
      </c>
      <c r="S184" s="180"/>
      <c r="T184" s="182">
        <f>SUM(T185:T200)</f>
        <v>0</v>
      </c>
      <c r="AR184" s="183" t="s">
        <v>150</v>
      </c>
      <c r="AT184" s="184" t="s">
        <v>72</v>
      </c>
      <c r="AU184" s="184" t="s">
        <v>73</v>
      </c>
      <c r="AY184" s="183" t="s">
        <v>129</v>
      </c>
      <c r="BK184" s="185">
        <f>SUM(BK185:BK200)</f>
        <v>0</v>
      </c>
    </row>
    <row r="185" spans="1:65" s="2" customFormat="1" ht="37.9" customHeight="1">
      <c r="A185" s="31"/>
      <c r="B185" s="32"/>
      <c r="C185" s="207" t="s">
        <v>335</v>
      </c>
      <c r="D185" s="207" t="s">
        <v>168</v>
      </c>
      <c r="E185" s="208" t="s">
        <v>336</v>
      </c>
      <c r="F185" s="209" t="s">
        <v>337</v>
      </c>
      <c r="G185" s="210" t="s">
        <v>136</v>
      </c>
      <c r="H185" s="211">
        <v>1</v>
      </c>
      <c r="I185" s="212"/>
      <c r="J185" s="213">
        <f>ROUND(I185*H185,2)</f>
        <v>0</v>
      </c>
      <c r="K185" s="209" t="s">
        <v>157</v>
      </c>
      <c r="L185" s="36"/>
      <c r="M185" s="214" t="s">
        <v>1</v>
      </c>
      <c r="N185" s="215" t="s">
        <v>38</v>
      </c>
      <c r="O185" s="68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0" t="s">
        <v>148</v>
      </c>
      <c r="AT185" s="200" t="s">
        <v>168</v>
      </c>
      <c r="AU185" s="200" t="s">
        <v>80</v>
      </c>
      <c r="AY185" s="14" t="s">
        <v>129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4" t="s">
        <v>80</v>
      </c>
      <c r="BK185" s="201">
        <f>ROUND(I185*H185,2)</f>
        <v>0</v>
      </c>
      <c r="BL185" s="14" t="s">
        <v>148</v>
      </c>
      <c r="BM185" s="200" t="s">
        <v>338</v>
      </c>
    </row>
    <row r="186" spans="1:65" s="2" customFormat="1" ht="58.5">
      <c r="A186" s="31"/>
      <c r="B186" s="32"/>
      <c r="C186" s="33"/>
      <c r="D186" s="202" t="s">
        <v>139</v>
      </c>
      <c r="E186" s="33"/>
      <c r="F186" s="203" t="s">
        <v>339</v>
      </c>
      <c r="G186" s="33"/>
      <c r="H186" s="33"/>
      <c r="I186" s="204"/>
      <c r="J186" s="33"/>
      <c r="K186" s="33"/>
      <c r="L186" s="36"/>
      <c r="M186" s="205"/>
      <c r="N186" s="206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139</v>
      </c>
      <c r="AU186" s="14" t="s">
        <v>80</v>
      </c>
    </row>
    <row r="187" spans="1:65" s="2" customFormat="1" ht="55.5" customHeight="1">
      <c r="A187" s="31"/>
      <c r="B187" s="32"/>
      <c r="C187" s="207" t="s">
        <v>203</v>
      </c>
      <c r="D187" s="207" t="s">
        <v>168</v>
      </c>
      <c r="E187" s="208" t="s">
        <v>340</v>
      </c>
      <c r="F187" s="209" t="s">
        <v>341</v>
      </c>
      <c r="G187" s="210" t="s">
        <v>136</v>
      </c>
      <c r="H187" s="211">
        <v>1</v>
      </c>
      <c r="I187" s="212"/>
      <c r="J187" s="213">
        <f>ROUND(I187*H187,2)</f>
        <v>0</v>
      </c>
      <c r="K187" s="209" t="s">
        <v>157</v>
      </c>
      <c r="L187" s="36"/>
      <c r="M187" s="214" t="s">
        <v>1</v>
      </c>
      <c r="N187" s="215" t="s">
        <v>38</v>
      </c>
      <c r="O187" s="68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0" t="s">
        <v>148</v>
      </c>
      <c r="AT187" s="200" t="s">
        <v>168</v>
      </c>
      <c r="AU187" s="200" t="s">
        <v>80</v>
      </c>
      <c r="AY187" s="14" t="s">
        <v>129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4" t="s">
        <v>80</v>
      </c>
      <c r="BK187" s="201">
        <f>ROUND(I187*H187,2)</f>
        <v>0</v>
      </c>
      <c r="BL187" s="14" t="s">
        <v>148</v>
      </c>
      <c r="BM187" s="200" t="s">
        <v>342</v>
      </c>
    </row>
    <row r="188" spans="1:65" s="2" customFormat="1" ht="68.25">
      <c r="A188" s="31"/>
      <c r="B188" s="32"/>
      <c r="C188" s="33"/>
      <c r="D188" s="202" t="s">
        <v>139</v>
      </c>
      <c r="E188" s="33"/>
      <c r="F188" s="203" t="s">
        <v>343</v>
      </c>
      <c r="G188" s="33"/>
      <c r="H188" s="33"/>
      <c r="I188" s="204"/>
      <c r="J188" s="33"/>
      <c r="K188" s="33"/>
      <c r="L188" s="36"/>
      <c r="M188" s="205"/>
      <c r="N188" s="206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139</v>
      </c>
      <c r="AU188" s="14" t="s">
        <v>80</v>
      </c>
    </row>
    <row r="189" spans="1:65" s="2" customFormat="1" ht="24.2" customHeight="1">
      <c r="A189" s="31"/>
      <c r="B189" s="32"/>
      <c r="C189" s="207" t="s">
        <v>344</v>
      </c>
      <c r="D189" s="207" t="s">
        <v>168</v>
      </c>
      <c r="E189" s="208" t="s">
        <v>345</v>
      </c>
      <c r="F189" s="209" t="s">
        <v>346</v>
      </c>
      <c r="G189" s="210" t="s">
        <v>136</v>
      </c>
      <c r="H189" s="211">
        <v>1</v>
      </c>
      <c r="I189" s="212"/>
      <c r="J189" s="213">
        <f>ROUND(I189*H189,2)</f>
        <v>0</v>
      </c>
      <c r="K189" s="209" t="s">
        <v>157</v>
      </c>
      <c r="L189" s="36"/>
      <c r="M189" s="214" t="s">
        <v>1</v>
      </c>
      <c r="N189" s="215" t="s">
        <v>38</v>
      </c>
      <c r="O189" s="68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0" t="s">
        <v>347</v>
      </c>
      <c r="AT189" s="200" t="s">
        <v>168</v>
      </c>
      <c r="AU189" s="200" t="s">
        <v>80</v>
      </c>
      <c r="AY189" s="14" t="s">
        <v>129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4" t="s">
        <v>80</v>
      </c>
      <c r="BK189" s="201">
        <f>ROUND(I189*H189,2)</f>
        <v>0</v>
      </c>
      <c r="BL189" s="14" t="s">
        <v>347</v>
      </c>
      <c r="BM189" s="200" t="s">
        <v>348</v>
      </c>
    </row>
    <row r="190" spans="1:65" s="2" customFormat="1" ht="29.25">
      <c r="A190" s="31"/>
      <c r="B190" s="32"/>
      <c r="C190" s="33"/>
      <c r="D190" s="202" t="s">
        <v>139</v>
      </c>
      <c r="E190" s="33"/>
      <c r="F190" s="203" t="s">
        <v>349</v>
      </c>
      <c r="G190" s="33"/>
      <c r="H190" s="33"/>
      <c r="I190" s="204"/>
      <c r="J190" s="33"/>
      <c r="K190" s="33"/>
      <c r="L190" s="36"/>
      <c r="M190" s="205"/>
      <c r="N190" s="206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139</v>
      </c>
      <c r="AU190" s="14" t="s">
        <v>80</v>
      </c>
    </row>
    <row r="191" spans="1:65" s="2" customFormat="1" ht="24.2" customHeight="1">
      <c r="A191" s="31"/>
      <c r="B191" s="32"/>
      <c r="C191" s="207" t="s">
        <v>350</v>
      </c>
      <c r="D191" s="207" t="s">
        <v>168</v>
      </c>
      <c r="E191" s="208" t="s">
        <v>209</v>
      </c>
      <c r="F191" s="209" t="s">
        <v>210</v>
      </c>
      <c r="G191" s="210" t="s">
        <v>136</v>
      </c>
      <c r="H191" s="211">
        <v>3</v>
      </c>
      <c r="I191" s="212"/>
      <c r="J191" s="213">
        <f>ROUND(I191*H191,2)</f>
        <v>0</v>
      </c>
      <c r="K191" s="209" t="s">
        <v>157</v>
      </c>
      <c r="L191" s="36"/>
      <c r="M191" s="214" t="s">
        <v>1</v>
      </c>
      <c r="N191" s="215" t="s">
        <v>38</v>
      </c>
      <c r="O191" s="68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0" t="s">
        <v>148</v>
      </c>
      <c r="AT191" s="200" t="s">
        <v>168</v>
      </c>
      <c r="AU191" s="200" t="s">
        <v>80</v>
      </c>
      <c r="AY191" s="14" t="s">
        <v>129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4" t="s">
        <v>80</v>
      </c>
      <c r="BK191" s="201">
        <f>ROUND(I191*H191,2)</f>
        <v>0</v>
      </c>
      <c r="BL191" s="14" t="s">
        <v>148</v>
      </c>
      <c r="BM191" s="200" t="s">
        <v>351</v>
      </c>
    </row>
    <row r="192" spans="1:65" s="2" customFormat="1" ht="19.5">
      <c r="A192" s="31"/>
      <c r="B192" s="32"/>
      <c r="C192" s="33"/>
      <c r="D192" s="202" t="s">
        <v>139</v>
      </c>
      <c r="E192" s="33"/>
      <c r="F192" s="203" t="s">
        <v>212</v>
      </c>
      <c r="G192" s="33"/>
      <c r="H192" s="33"/>
      <c r="I192" s="204"/>
      <c r="J192" s="33"/>
      <c r="K192" s="33"/>
      <c r="L192" s="36"/>
      <c r="M192" s="205"/>
      <c r="N192" s="206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139</v>
      </c>
      <c r="AU192" s="14" t="s">
        <v>80</v>
      </c>
    </row>
    <row r="193" spans="1:65" s="2" customFormat="1" ht="24.2" customHeight="1">
      <c r="A193" s="31"/>
      <c r="B193" s="32"/>
      <c r="C193" s="207" t="s">
        <v>352</v>
      </c>
      <c r="D193" s="207" t="s">
        <v>168</v>
      </c>
      <c r="E193" s="208" t="s">
        <v>353</v>
      </c>
      <c r="F193" s="209" t="s">
        <v>354</v>
      </c>
      <c r="G193" s="210" t="s">
        <v>136</v>
      </c>
      <c r="H193" s="211">
        <v>1</v>
      </c>
      <c r="I193" s="212"/>
      <c r="J193" s="213">
        <f>ROUND(I193*H193,2)</f>
        <v>0</v>
      </c>
      <c r="K193" s="209" t="s">
        <v>157</v>
      </c>
      <c r="L193" s="36"/>
      <c r="M193" s="214" t="s">
        <v>1</v>
      </c>
      <c r="N193" s="215" t="s">
        <v>38</v>
      </c>
      <c r="O193" s="68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0" t="s">
        <v>148</v>
      </c>
      <c r="AT193" s="200" t="s">
        <v>168</v>
      </c>
      <c r="AU193" s="200" t="s">
        <v>80</v>
      </c>
      <c r="AY193" s="14" t="s">
        <v>129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4" t="s">
        <v>80</v>
      </c>
      <c r="BK193" s="201">
        <f>ROUND(I193*H193,2)</f>
        <v>0</v>
      </c>
      <c r="BL193" s="14" t="s">
        <v>148</v>
      </c>
      <c r="BM193" s="200" t="s">
        <v>355</v>
      </c>
    </row>
    <row r="194" spans="1:65" s="2" customFormat="1" ht="29.25">
      <c r="A194" s="31"/>
      <c r="B194" s="32"/>
      <c r="C194" s="33"/>
      <c r="D194" s="202" t="s">
        <v>139</v>
      </c>
      <c r="E194" s="33"/>
      <c r="F194" s="203" t="s">
        <v>356</v>
      </c>
      <c r="G194" s="33"/>
      <c r="H194" s="33"/>
      <c r="I194" s="204"/>
      <c r="J194" s="33"/>
      <c r="K194" s="33"/>
      <c r="L194" s="36"/>
      <c r="M194" s="205"/>
      <c r="N194" s="206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139</v>
      </c>
      <c r="AU194" s="14" t="s">
        <v>80</v>
      </c>
    </row>
    <row r="195" spans="1:65" s="2" customFormat="1" ht="16.5" customHeight="1">
      <c r="A195" s="31"/>
      <c r="B195" s="32"/>
      <c r="C195" s="207" t="s">
        <v>357</v>
      </c>
      <c r="D195" s="207" t="s">
        <v>168</v>
      </c>
      <c r="E195" s="208" t="s">
        <v>213</v>
      </c>
      <c r="F195" s="209" t="s">
        <v>214</v>
      </c>
      <c r="G195" s="210" t="s">
        <v>215</v>
      </c>
      <c r="H195" s="211">
        <v>10</v>
      </c>
      <c r="I195" s="212"/>
      <c r="J195" s="213">
        <f>ROUND(I195*H195,2)</f>
        <v>0</v>
      </c>
      <c r="K195" s="209" t="s">
        <v>157</v>
      </c>
      <c r="L195" s="36"/>
      <c r="M195" s="214" t="s">
        <v>1</v>
      </c>
      <c r="N195" s="215" t="s">
        <v>38</v>
      </c>
      <c r="O195" s="68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0" t="s">
        <v>148</v>
      </c>
      <c r="AT195" s="200" t="s">
        <v>168</v>
      </c>
      <c r="AU195" s="200" t="s">
        <v>80</v>
      </c>
      <c r="AY195" s="14" t="s">
        <v>129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4" t="s">
        <v>80</v>
      </c>
      <c r="BK195" s="201">
        <f>ROUND(I195*H195,2)</f>
        <v>0</v>
      </c>
      <c r="BL195" s="14" t="s">
        <v>148</v>
      </c>
      <c r="BM195" s="200" t="s">
        <v>358</v>
      </c>
    </row>
    <row r="196" spans="1:65" s="2" customFormat="1" ht="29.25">
      <c r="A196" s="31"/>
      <c r="B196" s="32"/>
      <c r="C196" s="33"/>
      <c r="D196" s="202" t="s">
        <v>139</v>
      </c>
      <c r="E196" s="33"/>
      <c r="F196" s="203" t="s">
        <v>217</v>
      </c>
      <c r="G196" s="33"/>
      <c r="H196" s="33"/>
      <c r="I196" s="204"/>
      <c r="J196" s="33"/>
      <c r="K196" s="33"/>
      <c r="L196" s="36"/>
      <c r="M196" s="205"/>
      <c r="N196" s="206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139</v>
      </c>
      <c r="AU196" s="14" t="s">
        <v>80</v>
      </c>
    </row>
    <row r="197" spans="1:65" s="2" customFormat="1" ht="62.65" customHeight="1">
      <c r="A197" s="31"/>
      <c r="B197" s="32"/>
      <c r="C197" s="207" t="s">
        <v>359</v>
      </c>
      <c r="D197" s="207" t="s">
        <v>168</v>
      </c>
      <c r="E197" s="208" t="s">
        <v>360</v>
      </c>
      <c r="F197" s="209" t="s">
        <v>361</v>
      </c>
      <c r="G197" s="210" t="s">
        <v>136</v>
      </c>
      <c r="H197" s="211">
        <v>2</v>
      </c>
      <c r="I197" s="212"/>
      <c r="J197" s="213">
        <f>ROUND(I197*H197,2)</f>
        <v>0</v>
      </c>
      <c r="K197" s="209" t="s">
        <v>157</v>
      </c>
      <c r="L197" s="36"/>
      <c r="M197" s="214" t="s">
        <v>1</v>
      </c>
      <c r="N197" s="215" t="s">
        <v>38</v>
      </c>
      <c r="O197" s="68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0" t="s">
        <v>148</v>
      </c>
      <c r="AT197" s="200" t="s">
        <v>168</v>
      </c>
      <c r="AU197" s="200" t="s">
        <v>80</v>
      </c>
      <c r="AY197" s="14" t="s">
        <v>129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4" t="s">
        <v>80</v>
      </c>
      <c r="BK197" s="201">
        <f>ROUND(I197*H197,2)</f>
        <v>0</v>
      </c>
      <c r="BL197" s="14" t="s">
        <v>148</v>
      </c>
      <c r="BM197" s="200" t="s">
        <v>362</v>
      </c>
    </row>
    <row r="198" spans="1:65" s="2" customFormat="1" ht="78">
      <c r="A198" s="31"/>
      <c r="B198" s="32"/>
      <c r="C198" s="33"/>
      <c r="D198" s="202" t="s">
        <v>139</v>
      </c>
      <c r="E198" s="33"/>
      <c r="F198" s="203" t="s">
        <v>363</v>
      </c>
      <c r="G198" s="33"/>
      <c r="H198" s="33"/>
      <c r="I198" s="204"/>
      <c r="J198" s="33"/>
      <c r="K198" s="33"/>
      <c r="L198" s="36"/>
      <c r="M198" s="205"/>
      <c r="N198" s="206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139</v>
      </c>
      <c r="AU198" s="14" t="s">
        <v>80</v>
      </c>
    </row>
    <row r="199" spans="1:65" s="2" customFormat="1" ht="24.2" customHeight="1">
      <c r="A199" s="31"/>
      <c r="B199" s="32"/>
      <c r="C199" s="207" t="s">
        <v>364</v>
      </c>
      <c r="D199" s="207" t="s">
        <v>168</v>
      </c>
      <c r="E199" s="208" t="s">
        <v>365</v>
      </c>
      <c r="F199" s="209" t="s">
        <v>366</v>
      </c>
      <c r="G199" s="210" t="s">
        <v>136</v>
      </c>
      <c r="H199" s="211">
        <v>1</v>
      </c>
      <c r="I199" s="212"/>
      <c r="J199" s="213">
        <f>ROUND(I199*H199,2)</f>
        <v>0</v>
      </c>
      <c r="K199" s="209" t="s">
        <v>157</v>
      </c>
      <c r="L199" s="36"/>
      <c r="M199" s="214" t="s">
        <v>1</v>
      </c>
      <c r="N199" s="215" t="s">
        <v>38</v>
      </c>
      <c r="O199" s="68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0" t="s">
        <v>148</v>
      </c>
      <c r="AT199" s="200" t="s">
        <v>168</v>
      </c>
      <c r="AU199" s="200" t="s">
        <v>80</v>
      </c>
      <c r="AY199" s="14" t="s">
        <v>129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4" t="s">
        <v>80</v>
      </c>
      <c r="BK199" s="201">
        <f>ROUND(I199*H199,2)</f>
        <v>0</v>
      </c>
      <c r="BL199" s="14" t="s">
        <v>148</v>
      </c>
      <c r="BM199" s="200" t="s">
        <v>367</v>
      </c>
    </row>
    <row r="200" spans="1:65" s="2" customFormat="1" ht="58.5">
      <c r="A200" s="31"/>
      <c r="B200" s="32"/>
      <c r="C200" s="33"/>
      <c r="D200" s="202" t="s">
        <v>139</v>
      </c>
      <c r="E200" s="33"/>
      <c r="F200" s="203" t="s">
        <v>368</v>
      </c>
      <c r="G200" s="33"/>
      <c r="H200" s="33"/>
      <c r="I200" s="204"/>
      <c r="J200" s="33"/>
      <c r="K200" s="33"/>
      <c r="L200" s="36"/>
      <c r="M200" s="216"/>
      <c r="N200" s="217"/>
      <c r="O200" s="218"/>
      <c r="P200" s="218"/>
      <c r="Q200" s="218"/>
      <c r="R200" s="218"/>
      <c r="S200" s="218"/>
      <c r="T200" s="21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139</v>
      </c>
      <c r="AU200" s="14" t="s">
        <v>80</v>
      </c>
    </row>
    <row r="201" spans="1:65" s="2" customFormat="1" ht="6.95" customHeight="1">
      <c r="A201" s="3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36"/>
      <c r="M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</row>
  </sheetData>
  <sheetProtection algorithmName="SHA-512" hashValue="tblr81SYU9po0Cp7z0I/uOwjHGv/bMVyvhSzCU5B4LXRRqKDJ7JfPPbnrY31IADnRVvihI2+mCnE+ZPMXdr0HQ==" saltValue="uZiLuBW6NbVANV2T9jof5YOEnMyg8ZQudFUQ0DmZcOuEB44WMkfjYB+fsOWuRo+Sqth4ii9lE+O6ji+9oWtU/g==" spinCount="100000" sheet="1" objects="1" scenarios="1" formatColumns="0" formatRows="0" autoFilter="0"/>
  <autoFilter ref="C123:K20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98</v>
      </c>
    </row>
    <row r="3" spans="1:46" s="1" customFormat="1" ht="6.95" hidden="1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hidden="1" customHeight="1">
      <c r="B4" s="17"/>
      <c r="D4" s="114" t="s">
        <v>99</v>
      </c>
      <c r="L4" s="17"/>
      <c r="M4" s="115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16" t="s">
        <v>16</v>
      </c>
      <c r="L6" s="17"/>
    </row>
    <row r="7" spans="1:46" s="1" customFormat="1" ht="16.5" hidden="1" customHeight="1">
      <c r="B7" s="17"/>
      <c r="E7" s="266" t="str">
        <f>'Rekapitulace stavby'!K6</f>
        <v>Havarijní oprava přípojky a osvětlení Ondřejovice</v>
      </c>
      <c r="F7" s="267"/>
      <c r="G7" s="267"/>
      <c r="H7" s="267"/>
      <c r="L7" s="17"/>
    </row>
    <row r="8" spans="1:46" s="1" customFormat="1" ht="12" hidden="1" customHeight="1">
      <c r="B8" s="17"/>
      <c r="D8" s="116" t="s">
        <v>100</v>
      </c>
      <c r="L8" s="17"/>
    </row>
    <row r="9" spans="1:46" s="2" customFormat="1" ht="16.5" hidden="1" customHeight="1">
      <c r="A9" s="31"/>
      <c r="B9" s="36"/>
      <c r="C9" s="31"/>
      <c r="D9" s="31"/>
      <c r="E9" s="266" t="s">
        <v>242</v>
      </c>
      <c r="F9" s="268"/>
      <c r="G9" s="268"/>
      <c r="H9" s="26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16" t="s">
        <v>102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69" t="s">
        <v>369</v>
      </c>
      <c r="F11" s="268"/>
      <c r="G11" s="268"/>
      <c r="H11" s="26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16" t="s">
        <v>20</v>
      </c>
      <c r="E14" s="31"/>
      <c r="F14" s="107" t="s">
        <v>104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6" t="s">
        <v>26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16" t="s">
        <v>27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70" t="str">
        <f>'Rekapitulace stavby'!E14</f>
        <v>Vyplň údaj</v>
      </c>
      <c r="F20" s="271"/>
      <c r="G20" s="271"/>
      <c r="H20" s="271"/>
      <c r="I20" s="116" t="s">
        <v>26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16" t="s">
        <v>29</v>
      </c>
      <c r="E22" s="31"/>
      <c r="F22" s="31"/>
      <c r="G22" s="31"/>
      <c r="H22" s="31"/>
      <c r="I22" s="116" t="s">
        <v>24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26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16" t="s">
        <v>31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07" t="s">
        <v>105</v>
      </c>
      <c r="F26" s="31"/>
      <c r="G26" s="31"/>
      <c r="H26" s="31"/>
      <c r="I26" s="116" t="s">
        <v>26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16" t="s">
        <v>32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18"/>
      <c r="B29" s="119"/>
      <c r="C29" s="118"/>
      <c r="D29" s="118"/>
      <c r="E29" s="272" t="s">
        <v>1</v>
      </c>
      <c r="F29" s="272"/>
      <c r="G29" s="272"/>
      <c r="H29" s="27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6"/>
      <c r="C32" s="31"/>
      <c r="D32" s="122" t="s">
        <v>33</v>
      </c>
      <c r="E32" s="31"/>
      <c r="F32" s="31"/>
      <c r="G32" s="31"/>
      <c r="H32" s="31"/>
      <c r="I32" s="31"/>
      <c r="J32" s="123">
        <f>ROUND(J125,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31"/>
      <c r="F34" s="124" t="s">
        <v>35</v>
      </c>
      <c r="G34" s="31"/>
      <c r="H34" s="31"/>
      <c r="I34" s="124" t="s">
        <v>34</v>
      </c>
      <c r="J34" s="124" t="s">
        <v>36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125" t="s">
        <v>37</v>
      </c>
      <c r="E35" s="116" t="s">
        <v>38</v>
      </c>
      <c r="F35" s="126">
        <f>ROUND((SUM(BE125:BE152)),  2)</f>
        <v>0</v>
      </c>
      <c r="G35" s="31"/>
      <c r="H35" s="31"/>
      <c r="I35" s="127">
        <v>0.21</v>
      </c>
      <c r="J35" s="126">
        <f>ROUND(((SUM(BE125:BE152))*I35),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39</v>
      </c>
      <c r="F36" s="126">
        <f>ROUND((SUM(BF125:BF152)),  2)</f>
        <v>0</v>
      </c>
      <c r="G36" s="31"/>
      <c r="H36" s="31"/>
      <c r="I36" s="127">
        <v>0.15</v>
      </c>
      <c r="J36" s="126">
        <f>ROUND(((SUM(BF125:BF152))*I36),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40</v>
      </c>
      <c r="F37" s="126">
        <f>ROUND((SUM(BG125:BG152)),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41</v>
      </c>
      <c r="F38" s="126">
        <f>ROUND((SUM(BH125:BH152)),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42</v>
      </c>
      <c r="F39" s="126">
        <f>ROUND((SUM(BI125:BI152)),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6"/>
      <c r="C41" s="128"/>
      <c r="D41" s="129" t="s">
        <v>43</v>
      </c>
      <c r="E41" s="130"/>
      <c r="F41" s="130"/>
      <c r="G41" s="131" t="s">
        <v>44</v>
      </c>
      <c r="H41" s="132" t="s">
        <v>45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35" t="s">
        <v>46</v>
      </c>
      <c r="E50" s="136"/>
      <c r="F50" s="136"/>
      <c r="G50" s="135" t="s">
        <v>47</v>
      </c>
      <c r="H50" s="136"/>
      <c r="I50" s="136"/>
      <c r="J50" s="136"/>
      <c r="K50" s="136"/>
      <c r="L50" s="48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idden="1">
      <c r="A61" s="31"/>
      <c r="B61" s="36"/>
      <c r="C61" s="31"/>
      <c r="D61" s="137" t="s">
        <v>48</v>
      </c>
      <c r="E61" s="138"/>
      <c r="F61" s="139" t="s">
        <v>49</v>
      </c>
      <c r="G61" s="137" t="s">
        <v>48</v>
      </c>
      <c r="H61" s="138"/>
      <c r="I61" s="138"/>
      <c r="J61" s="140" t="s">
        <v>49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idden="1">
      <c r="A65" s="31"/>
      <c r="B65" s="36"/>
      <c r="C65" s="31"/>
      <c r="D65" s="135" t="s">
        <v>50</v>
      </c>
      <c r="E65" s="141"/>
      <c r="F65" s="141"/>
      <c r="G65" s="135" t="s">
        <v>51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idden="1">
      <c r="A76" s="31"/>
      <c r="B76" s="36"/>
      <c r="C76" s="31"/>
      <c r="D76" s="137" t="s">
        <v>48</v>
      </c>
      <c r="E76" s="138"/>
      <c r="F76" s="139" t="s">
        <v>49</v>
      </c>
      <c r="G76" s="137" t="s">
        <v>48</v>
      </c>
      <c r="H76" s="138"/>
      <c r="I76" s="138"/>
      <c r="J76" s="140" t="s">
        <v>49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73" t="str">
        <f>E7</f>
        <v>Havarijní oprava přípojky a osvětlení Ondřejovice</v>
      </c>
      <c r="F85" s="274"/>
      <c r="G85" s="274"/>
      <c r="H85" s="27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73" t="s">
        <v>242</v>
      </c>
      <c r="F87" s="275"/>
      <c r="G87" s="275"/>
      <c r="H87" s="27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102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21" t="str">
        <f>E11</f>
        <v>2.2 - URS - Zemní práce</v>
      </c>
      <c r="F89" s="275"/>
      <c r="G89" s="275"/>
      <c r="H89" s="275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žst Ondřejovice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29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Indrák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6" t="s">
        <v>107</v>
      </c>
      <c r="D96" s="147"/>
      <c r="E96" s="147"/>
      <c r="F96" s="147"/>
      <c r="G96" s="147"/>
      <c r="H96" s="147"/>
      <c r="I96" s="147"/>
      <c r="J96" s="148" t="s">
        <v>108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49" t="s">
        <v>109</v>
      </c>
      <c r="D98" s="33"/>
      <c r="E98" s="33"/>
      <c r="F98" s="33"/>
      <c r="G98" s="33"/>
      <c r="H98" s="33"/>
      <c r="I98" s="33"/>
      <c r="J98" s="81">
        <f>J125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110</v>
      </c>
    </row>
    <row r="99" spans="1:47" s="9" customFormat="1" ht="24.95" hidden="1" customHeight="1">
      <c r="B99" s="150"/>
      <c r="C99" s="151"/>
      <c r="D99" s="152" t="s">
        <v>370</v>
      </c>
      <c r="E99" s="153"/>
      <c r="F99" s="153"/>
      <c r="G99" s="153"/>
      <c r="H99" s="153"/>
      <c r="I99" s="153"/>
      <c r="J99" s="154">
        <f>J126</f>
        <v>0</v>
      </c>
      <c r="K99" s="151"/>
      <c r="L99" s="155"/>
    </row>
    <row r="100" spans="1:47" s="10" customFormat="1" ht="19.899999999999999" hidden="1" customHeight="1">
      <c r="B100" s="156"/>
      <c r="C100" s="101"/>
      <c r="D100" s="157" t="s">
        <v>371</v>
      </c>
      <c r="E100" s="158"/>
      <c r="F100" s="158"/>
      <c r="G100" s="158"/>
      <c r="H100" s="158"/>
      <c r="I100" s="158"/>
      <c r="J100" s="159">
        <f>J127</f>
        <v>0</v>
      </c>
      <c r="K100" s="101"/>
      <c r="L100" s="160"/>
    </row>
    <row r="101" spans="1:47" s="9" customFormat="1" ht="24.95" hidden="1" customHeight="1">
      <c r="B101" s="150"/>
      <c r="C101" s="151"/>
      <c r="D101" s="152" t="s">
        <v>219</v>
      </c>
      <c r="E101" s="153"/>
      <c r="F101" s="153"/>
      <c r="G101" s="153"/>
      <c r="H101" s="153"/>
      <c r="I101" s="153"/>
      <c r="J101" s="154">
        <f>J128</f>
        <v>0</v>
      </c>
      <c r="K101" s="151"/>
      <c r="L101" s="155"/>
    </row>
    <row r="102" spans="1:47" s="10" customFormat="1" ht="19.899999999999999" hidden="1" customHeight="1">
      <c r="B102" s="156"/>
      <c r="C102" s="101"/>
      <c r="D102" s="157" t="s">
        <v>220</v>
      </c>
      <c r="E102" s="158"/>
      <c r="F102" s="158"/>
      <c r="G102" s="158"/>
      <c r="H102" s="158"/>
      <c r="I102" s="158"/>
      <c r="J102" s="159">
        <f>J129</f>
        <v>0</v>
      </c>
      <c r="K102" s="101"/>
      <c r="L102" s="160"/>
    </row>
    <row r="103" spans="1:47" s="9" customFormat="1" ht="24.95" hidden="1" customHeight="1">
      <c r="B103" s="150"/>
      <c r="C103" s="151"/>
      <c r="D103" s="152" t="s">
        <v>113</v>
      </c>
      <c r="E103" s="153"/>
      <c r="F103" s="153"/>
      <c r="G103" s="153"/>
      <c r="H103" s="153"/>
      <c r="I103" s="153"/>
      <c r="J103" s="154">
        <f>J146</f>
        <v>0</v>
      </c>
      <c r="K103" s="151"/>
      <c r="L103" s="155"/>
    </row>
    <row r="104" spans="1:47" s="2" customFormat="1" ht="21.75" hidden="1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hidden="1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ht="11.25" hidden="1"/>
    <row r="107" spans="1:47" ht="11.25" hidden="1"/>
    <row r="108" spans="1:47" ht="11.25" hidden="1"/>
    <row r="109" spans="1:47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114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6.5" customHeight="1">
      <c r="A113" s="31"/>
      <c r="B113" s="32"/>
      <c r="C113" s="33"/>
      <c r="D113" s="33"/>
      <c r="E113" s="273" t="str">
        <f>E7</f>
        <v>Havarijní oprava přípojky a osvětlení Ondřejovice</v>
      </c>
      <c r="F113" s="274"/>
      <c r="G113" s="274"/>
      <c r="H113" s="274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1" customFormat="1" ht="12" customHeight="1">
      <c r="B114" s="18"/>
      <c r="C114" s="26" t="s">
        <v>100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pans="1:63" s="2" customFormat="1" ht="16.5" customHeight="1">
      <c r="A115" s="31"/>
      <c r="B115" s="32"/>
      <c r="C115" s="33"/>
      <c r="D115" s="33"/>
      <c r="E115" s="273" t="s">
        <v>242</v>
      </c>
      <c r="F115" s="275"/>
      <c r="G115" s="275"/>
      <c r="H115" s="275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102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6.5" customHeight="1">
      <c r="A117" s="31"/>
      <c r="B117" s="32"/>
      <c r="C117" s="33"/>
      <c r="D117" s="33"/>
      <c r="E117" s="221" t="str">
        <f>E11</f>
        <v>2.2 - URS - Zemní práce</v>
      </c>
      <c r="F117" s="275"/>
      <c r="G117" s="275"/>
      <c r="H117" s="275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20</v>
      </c>
      <c r="D119" s="33"/>
      <c r="E119" s="33"/>
      <c r="F119" s="24" t="str">
        <f>F14</f>
        <v>žst Ondřejovice</v>
      </c>
      <c r="G119" s="33"/>
      <c r="H119" s="33"/>
      <c r="I119" s="26" t="s">
        <v>22</v>
      </c>
      <c r="J119" s="63">
        <f>IF(J14="","",J14)</f>
        <v>0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5.2" customHeight="1">
      <c r="A121" s="31"/>
      <c r="B121" s="32"/>
      <c r="C121" s="26" t="s">
        <v>23</v>
      </c>
      <c r="D121" s="33"/>
      <c r="E121" s="33"/>
      <c r="F121" s="24" t="str">
        <f>E17</f>
        <v xml:space="preserve"> </v>
      </c>
      <c r="G121" s="33"/>
      <c r="H121" s="33"/>
      <c r="I121" s="26" t="s">
        <v>29</v>
      </c>
      <c r="J121" s="29" t="str">
        <f>E23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27</v>
      </c>
      <c r="D122" s="33"/>
      <c r="E122" s="33"/>
      <c r="F122" s="24" t="str">
        <f>IF(E20="","",E20)</f>
        <v>Vyplň údaj</v>
      </c>
      <c r="G122" s="33"/>
      <c r="H122" s="33"/>
      <c r="I122" s="26" t="s">
        <v>31</v>
      </c>
      <c r="J122" s="29" t="str">
        <f>E26</f>
        <v>Indrák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11" customFormat="1" ht="29.25" customHeight="1">
      <c r="A124" s="161"/>
      <c r="B124" s="162"/>
      <c r="C124" s="163" t="s">
        <v>115</v>
      </c>
      <c r="D124" s="164" t="s">
        <v>58</v>
      </c>
      <c r="E124" s="164" t="s">
        <v>54</v>
      </c>
      <c r="F124" s="164" t="s">
        <v>55</v>
      </c>
      <c r="G124" s="164" t="s">
        <v>116</v>
      </c>
      <c r="H124" s="164" t="s">
        <v>117</v>
      </c>
      <c r="I124" s="164" t="s">
        <v>118</v>
      </c>
      <c r="J124" s="164" t="s">
        <v>108</v>
      </c>
      <c r="K124" s="165" t="s">
        <v>119</v>
      </c>
      <c r="L124" s="166"/>
      <c r="M124" s="72" t="s">
        <v>1</v>
      </c>
      <c r="N124" s="73" t="s">
        <v>37</v>
      </c>
      <c r="O124" s="73" t="s">
        <v>120</v>
      </c>
      <c r="P124" s="73" t="s">
        <v>121</v>
      </c>
      <c r="Q124" s="73" t="s">
        <v>122</v>
      </c>
      <c r="R124" s="73" t="s">
        <v>123</v>
      </c>
      <c r="S124" s="73" t="s">
        <v>124</v>
      </c>
      <c r="T124" s="74" t="s">
        <v>125</v>
      </c>
      <c r="U124" s="161"/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/>
    </row>
    <row r="125" spans="1:63" s="2" customFormat="1" ht="22.9" customHeight="1">
      <c r="A125" s="31"/>
      <c r="B125" s="32"/>
      <c r="C125" s="79" t="s">
        <v>126</v>
      </c>
      <c r="D125" s="33"/>
      <c r="E125" s="33"/>
      <c r="F125" s="33"/>
      <c r="G125" s="33"/>
      <c r="H125" s="33"/>
      <c r="I125" s="33"/>
      <c r="J125" s="167">
        <f>BK125</f>
        <v>0</v>
      </c>
      <c r="K125" s="33"/>
      <c r="L125" s="36"/>
      <c r="M125" s="75"/>
      <c r="N125" s="168"/>
      <c r="O125" s="76"/>
      <c r="P125" s="169">
        <f>P126+P128+P146</f>
        <v>0</v>
      </c>
      <c r="Q125" s="76"/>
      <c r="R125" s="169">
        <f>R126+R128+R146</f>
        <v>5.1634370000000001</v>
      </c>
      <c r="S125" s="76"/>
      <c r="T125" s="170">
        <f>T126+T128+T146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72</v>
      </c>
      <c r="AU125" s="14" t="s">
        <v>110</v>
      </c>
      <c r="BK125" s="171">
        <f>BK126+BK128+BK146</f>
        <v>0</v>
      </c>
    </row>
    <row r="126" spans="1:63" s="12" customFormat="1" ht="25.9" customHeight="1">
      <c r="B126" s="172"/>
      <c r="C126" s="173"/>
      <c r="D126" s="174" t="s">
        <v>72</v>
      </c>
      <c r="E126" s="175" t="s">
        <v>372</v>
      </c>
      <c r="F126" s="175" t="s">
        <v>373</v>
      </c>
      <c r="G126" s="173"/>
      <c r="H126" s="173"/>
      <c r="I126" s="176"/>
      <c r="J126" s="177">
        <f>BK126</f>
        <v>0</v>
      </c>
      <c r="K126" s="173"/>
      <c r="L126" s="178"/>
      <c r="M126" s="179"/>
      <c r="N126" s="180"/>
      <c r="O126" s="180"/>
      <c r="P126" s="181">
        <f>P127</f>
        <v>0</v>
      </c>
      <c r="Q126" s="180"/>
      <c r="R126" s="181">
        <f>R127</f>
        <v>0</v>
      </c>
      <c r="S126" s="180"/>
      <c r="T126" s="182">
        <f>T127</f>
        <v>0</v>
      </c>
      <c r="AR126" s="183" t="s">
        <v>80</v>
      </c>
      <c r="AT126" s="184" t="s">
        <v>72</v>
      </c>
      <c r="AU126" s="184" t="s">
        <v>73</v>
      </c>
      <c r="AY126" s="183" t="s">
        <v>129</v>
      </c>
      <c r="BK126" s="185">
        <f>BK127</f>
        <v>0</v>
      </c>
    </row>
    <row r="127" spans="1:63" s="12" customFormat="1" ht="22.9" customHeight="1">
      <c r="B127" s="172"/>
      <c r="C127" s="173"/>
      <c r="D127" s="174" t="s">
        <v>72</v>
      </c>
      <c r="E127" s="186" t="s">
        <v>374</v>
      </c>
      <c r="F127" s="186" t="s">
        <v>375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v>0</v>
      </c>
      <c r="Q127" s="180"/>
      <c r="R127" s="181">
        <v>0</v>
      </c>
      <c r="S127" s="180"/>
      <c r="T127" s="182">
        <v>0</v>
      </c>
      <c r="AR127" s="183" t="s">
        <v>80</v>
      </c>
      <c r="AT127" s="184" t="s">
        <v>72</v>
      </c>
      <c r="AU127" s="184" t="s">
        <v>80</v>
      </c>
      <c r="AY127" s="183" t="s">
        <v>129</v>
      </c>
      <c r="BK127" s="185">
        <v>0</v>
      </c>
    </row>
    <row r="128" spans="1:63" s="12" customFormat="1" ht="25.9" customHeight="1">
      <c r="B128" s="172"/>
      <c r="C128" s="173"/>
      <c r="D128" s="174" t="s">
        <v>72</v>
      </c>
      <c r="E128" s="175" t="s">
        <v>133</v>
      </c>
      <c r="F128" s="175" t="s">
        <v>221</v>
      </c>
      <c r="G128" s="173"/>
      <c r="H128" s="173"/>
      <c r="I128" s="176"/>
      <c r="J128" s="177">
        <f>BK128</f>
        <v>0</v>
      </c>
      <c r="K128" s="173"/>
      <c r="L128" s="178"/>
      <c r="M128" s="179"/>
      <c r="N128" s="180"/>
      <c r="O128" s="180"/>
      <c r="P128" s="181">
        <f>P129</f>
        <v>0</v>
      </c>
      <c r="Q128" s="180"/>
      <c r="R128" s="181">
        <f>R129</f>
        <v>5.1634370000000001</v>
      </c>
      <c r="S128" s="180"/>
      <c r="T128" s="182">
        <f>T129</f>
        <v>0</v>
      </c>
      <c r="AR128" s="183" t="s">
        <v>145</v>
      </c>
      <c r="AT128" s="184" t="s">
        <v>72</v>
      </c>
      <c r="AU128" s="184" t="s">
        <v>73</v>
      </c>
      <c r="AY128" s="183" t="s">
        <v>129</v>
      </c>
      <c r="BK128" s="185">
        <f>BK129</f>
        <v>0</v>
      </c>
    </row>
    <row r="129" spans="1:65" s="12" customFormat="1" ht="22.9" customHeight="1">
      <c r="B129" s="172"/>
      <c r="C129" s="173"/>
      <c r="D129" s="174" t="s">
        <v>72</v>
      </c>
      <c r="E129" s="186" t="s">
        <v>222</v>
      </c>
      <c r="F129" s="186" t="s">
        <v>223</v>
      </c>
      <c r="G129" s="173"/>
      <c r="H129" s="173"/>
      <c r="I129" s="176"/>
      <c r="J129" s="187">
        <f>BK129</f>
        <v>0</v>
      </c>
      <c r="K129" s="173"/>
      <c r="L129" s="178"/>
      <c r="M129" s="179"/>
      <c r="N129" s="180"/>
      <c r="O129" s="180"/>
      <c r="P129" s="181">
        <f>SUM(P130:P145)</f>
        <v>0</v>
      </c>
      <c r="Q129" s="180"/>
      <c r="R129" s="181">
        <f>SUM(R130:R145)</f>
        <v>5.1634370000000001</v>
      </c>
      <c r="S129" s="180"/>
      <c r="T129" s="182">
        <f>SUM(T130:T145)</f>
        <v>0</v>
      </c>
      <c r="AR129" s="183" t="s">
        <v>145</v>
      </c>
      <c r="AT129" s="184" t="s">
        <v>72</v>
      </c>
      <c r="AU129" s="184" t="s">
        <v>80</v>
      </c>
      <c r="AY129" s="183" t="s">
        <v>129</v>
      </c>
      <c r="BK129" s="185">
        <f>SUM(BK130:BK145)</f>
        <v>0</v>
      </c>
    </row>
    <row r="130" spans="1:65" s="2" customFormat="1" ht="24.2" customHeight="1">
      <c r="A130" s="31"/>
      <c r="B130" s="32"/>
      <c r="C130" s="207" t="s">
        <v>80</v>
      </c>
      <c r="D130" s="207" t="s">
        <v>168</v>
      </c>
      <c r="E130" s="208" t="s">
        <v>376</v>
      </c>
      <c r="F130" s="209" t="s">
        <v>377</v>
      </c>
      <c r="G130" s="210" t="s">
        <v>378</v>
      </c>
      <c r="H130" s="211">
        <v>0.1</v>
      </c>
      <c r="I130" s="212"/>
      <c r="J130" s="213">
        <f>ROUND(I130*H130,2)</f>
        <v>0</v>
      </c>
      <c r="K130" s="209" t="s">
        <v>379</v>
      </c>
      <c r="L130" s="36"/>
      <c r="M130" s="214" t="s">
        <v>1</v>
      </c>
      <c r="N130" s="215" t="s">
        <v>38</v>
      </c>
      <c r="O130" s="68"/>
      <c r="P130" s="198">
        <f>O130*H130</f>
        <v>0</v>
      </c>
      <c r="Q130" s="198">
        <v>8.8000000000000005E-3</v>
      </c>
      <c r="R130" s="198">
        <f>Q130*H130</f>
        <v>8.8000000000000014E-4</v>
      </c>
      <c r="S130" s="198">
        <v>0</v>
      </c>
      <c r="T130" s="199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0" t="s">
        <v>227</v>
      </c>
      <c r="AT130" s="200" t="s">
        <v>168</v>
      </c>
      <c r="AU130" s="200" t="s">
        <v>82</v>
      </c>
      <c r="AY130" s="14" t="s">
        <v>129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4" t="s">
        <v>80</v>
      </c>
      <c r="BK130" s="201">
        <f>ROUND(I130*H130,2)</f>
        <v>0</v>
      </c>
      <c r="BL130" s="14" t="s">
        <v>227</v>
      </c>
      <c r="BM130" s="200" t="s">
        <v>380</v>
      </c>
    </row>
    <row r="131" spans="1:65" s="2" customFormat="1" ht="19.5">
      <c r="A131" s="31"/>
      <c r="B131" s="32"/>
      <c r="C131" s="33"/>
      <c r="D131" s="202" t="s">
        <v>139</v>
      </c>
      <c r="E131" s="33"/>
      <c r="F131" s="203" t="s">
        <v>381</v>
      </c>
      <c r="G131" s="33"/>
      <c r="H131" s="33"/>
      <c r="I131" s="204"/>
      <c r="J131" s="33"/>
      <c r="K131" s="33"/>
      <c r="L131" s="36"/>
      <c r="M131" s="205"/>
      <c r="N131" s="206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139</v>
      </c>
      <c r="AU131" s="14" t="s">
        <v>82</v>
      </c>
    </row>
    <row r="132" spans="1:65" s="2" customFormat="1" ht="24.2" customHeight="1">
      <c r="A132" s="31"/>
      <c r="B132" s="32"/>
      <c r="C132" s="207" t="s">
        <v>82</v>
      </c>
      <c r="D132" s="207" t="s">
        <v>168</v>
      </c>
      <c r="E132" s="208" t="s">
        <v>382</v>
      </c>
      <c r="F132" s="209" t="s">
        <v>225</v>
      </c>
      <c r="G132" s="210" t="s">
        <v>226</v>
      </c>
      <c r="H132" s="211">
        <v>2.52</v>
      </c>
      <c r="I132" s="212"/>
      <c r="J132" s="213">
        <f>ROUND(I132*H132,2)</f>
        <v>0</v>
      </c>
      <c r="K132" s="209" t="s">
        <v>379</v>
      </c>
      <c r="L132" s="36"/>
      <c r="M132" s="214" t="s">
        <v>1</v>
      </c>
      <c r="N132" s="215" t="s">
        <v>38</v>
      </c>
      <c r="O132" s="68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0" t="s">
        <v>227</v>
      </c>
      <c r="AT132" s="200" t="s">
        <v>168</v>
      </c>
      <c r="AU132" s="200" t="s">
        <v>82</v>
      </c>
      <c r="AY132" s="14" t="s">
        <v>129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4" t="s">
        <v>80</v>
      </c>
      <c r="BK132" s="201">
        <f>ROUND(I132*H132,2)</f>
        <v>0</v>
      </c>
      <c r="BL132" s="14" t="s">
        <v>227</v>
      </c>
      <c r="BM132" s="200" t="s">
        <v>383</v>
      </c>
    </row>
    <row r="133" spans="1:65" s="2" customFormat="1" ht="39">
      <c r="A133" s="31"/>
      <c r="B133" s="32"/>
      <c r="C133" s="33"/>
      <c r="D133" s="202" t="s">
        <v>139</v>
      </c>
      <c r="E133" s="33"/>
      <c r="F133" s="203" t="s">
        <v>229</v>
      </c>
      <c r="G133" s="33"/>
      <c r="H133" s="33"/>
      <c r="I133" s="204"/>
      <c r="J133" s="33"/>
      <c r="K133" s="33"/>
      <c r="L133" s="36"/>
      <c r="M133" s="205"/>
      <c r="N133" s="206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139</v>
      </c>
      <c r="AU133" s="14" t="s">
        <v>82</v>
      </c>
    </row>
    <row r="134" spans="1:65" s="2" customFormat="1" ht="24.2" customHeight="1">
      <c r="A134" s="31"/>
      <c r="B134" s="32"/>
      <c r="C134" s="207" t="s">
        <v>145</v>
      </c>
      <c r="D134" s="207" t="s">
        <v>168</v>
      </c>
      <c r="E134" s="208" t="s">
        <v>230</v>
      </c>
      <c r="F134" s="209" t="s">
        <v>231</v>
      </c>
      <c r="G134" s="210" t="s">
        <v>143</v>
      </c>
      <c r="H134" s="211">
        <v>40</v>
      </c>
      <c r="I134" s="212"/>
      <c r="J134" s="213">
        <f>ROUND(I134*H134,2)</f>
        <v>0</v>
      </c>
      <c r="K134" s="209" t="s">
        <v>379</v>
      </c>
      <c r="L134" s="36"/>
      <c r="M134" s="214" t="s">
        <v>1</v>
      </c>
      <c r="N134" s="215" t="s">
        <v>38</v>
      </c>
      <c r="O134" s="68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0" t="s">
        <v>227</v>
      </c>
      <c r="AT134" s="200" t="s">
        <v>168</v>
      </c>
      <c r="AU134" s="200" t="s">
        <v>82</v>
      </c>
      <c r="AY134" s="14" t="s">
        <v>129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4" t="s">
        <v>80</v>
      </c>
      <c r="BK134" s="201">
        <f>ROUND(I134*H134,2)</f>
        <v>0</v>
      </c>
      <c r="BL134" s="14" t="s">
        <v>227</v>
      </c>
      <c r="BM134" s="200" t="s">
        <v>384</v>
      </c>
    </row>
    <row r="135" spans="1:65" s="2" customFormat="1" ht="39">
      <c r="A135" s="31"/>
      <c r="B135" s="32"/>
      <c r="C135" s="33"/>
      <c r="D135" s="202" t="s">
        <v>139</v>
      </c>
      <c r="E135" s="33"/>
      <c r="F135" s="203" t="s">
        <v>234</v>
      </c>
      <c r="G135" s="33"/>
      <c r="H135" s="33"/>
      <c r="I135" s="204"/>
      <c r="J135" s="33"/>
      <c r="K135" s="33"/>
      <c r="L135" s="36"/>
      <c r="M135" s="205"/>
      <c r="N135" s="206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139</v>
      </c>
      <c r="AU135" s="14" t="s">
        <v>82</v>
      </c>
    </row>
    <row r="136" spans="1:65" s="2" customFormat="1" ht="24.2" customHeight="1">
      <c r="A136" s="31"/>
      <c r="B136" s="32"/>
      <c r="C136" s="207" t="s">
        <v>150</v>
      </c>
      <c r="D136" s="207" t="s">
        <v>168</v>
      </c>
      <c r="E136" s="208" t="s">
        <v>235</v>
      </c>
      <c r="F136" s="209" t="s">
        <v>236</v>
      </c>
      <c r="G136" s="210" t="s">
        <v>143</v>
      </c>
      <c r="H136" s="211">
        <v>40</v>
      </c>
      <c r="I136" s="212"/>
      <c r="J136" s="213">
        <f>ROUND(I136*H136,2)</f>
        <v>0</v>
      </c>
      <c r="K136" s="209" t="s">
        <v>379</v>
      </c>
      <c r="L136" s="36"/>
      <c r="M136" s="214" t="s">
        <v>1</v>
      </c>
      <c r="N136" s="215" t="s">
        <v>38</v>
      </c>
      <c r="O136" s="68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0" t="s">
        <v>227</v>
      </c>
      <c r="AT136" s="200" t="s">
        <v>168</v>
      </c>
      <c r="AU136" s="200" t="s">
        <v>82</v>
      </c>
      <c r="AY136" s="14" t="s">
        <v>129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4" t="s">
        <v>80</v>
      </c>
      <c r="BK136" s="201">
        <f>ROUND(I136*H136,2)</f>
        <v>0</v>
      </c>
      <c r="BL136" s="14" t="s">
        <v>227</v>
      </c>
      <c r="BM136" s="200" t="s">
        <v>385</v>
      </c>
    </row>
    <row r="137" spans="1:65" s="2" customFormat="1" ht="39">
      <c r="A137" s="31"/>
      <c r="B137" s="32"/>
      <c r="C137" s="33"/>
      <c r="D137" s="202" t="s">
        <v>139</v>
      </c>
      <c r="E137" s="33"/>
      <c r="F137" s="203" t="s">
        <v>238</v>
      </c>
      <c r="G137" s="33"/>
      <c r="H137" s="33"/>
      <c r="I137" s="204"/>
      <c r="J137" s="33"/>
      <c r="K137" s="33"/>
      <c r="L137" s="36"/>
      <c r="M137" s="205"/>
      <c r="N137" s="206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139</v>
      </c>
      <c r="AU137" s="14" t="s">
        <v>82</v>
      </c>
    </row>
    <row r="138" spans="1:65" s="2" customFormat="1" ht="24.2" customHeight="1">
      <c r="A138" s="31"/>
      <c r="B138" s="32"/>
      <c r="C138" s="207" t="s">
        <v>271</v>
      </c>
      <c r="D138" s="207" t="s">
        <v>168</v>
      </c>
      <c r="E138" s="208" t="s">
        <v>386</v>
      </c>
      <c r="F138" s="209" t="s">
        <v>387</v>
      </c>
      <c r="G138" s="210" t="s">
        <v>388</v>
      </c>
      <c r="H138" s="211">
        <v>0.1</v>
      </c>
      <c r="I138" s="212"/>
      <c r="J138" s="213">
        <f>ROUND(I138*H138,2)</f>
        <v>0</v>
      </c>
      <c r="K138" s="209" t="s">
        <v>379</v>
      </c>
      <c r="L138" s="36"/>
      <c r="M138" s="214" t="s">
        <v>1</v>
      </c>
      <c r="N138" s="215" t="s">
        <v>38</v>
      </c>
      <c r="O138" s="68"/>
      <c r="P138" s="198">
        <f>O138*H138</f>
        <v>0</v>
      </c>
      <c r="Q138" s="198">
        <v>1.0606500000000001</v>
      </c>
      <c r="R138" s="198">
        <f>Q138*H138</f>
        <v>0.10606500000000002</v>
      </c>
      <c r="S138" s="198">
        <v>0</v>
      </c>
      <c r="T138" s="19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0" t="s">
        <v>227</v>
      </c>
      <c r="AT138" s="200" t="s">
        <v>168</v>
      </c>
      <c r="AU138" s="200" t="s">
        <v>82</v>
      </c>
      <c r="AY138" s="14" t="s">
        <v>129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4" t="s">
        <v>80</v>
      </c>
      <c r="BK138" s="201">
        <f>ROUND(I138*H138,2)</f>
        <v>0</v>
      </c>
      <c r="BL138" s="14" t="s">
        <v>227</v>
      </c>
      <c r="BM138" s="200" t="s">
        <v>389</v>
      </c>
    </row>
    <row r="139" spans="1:65" s="2" customFormat="1" ht="11.25">
      <c r="A139" s="31"/>
      <c r="B139" s="32"/>
      <c r="C139" s="33"/>
      <c r="D139" s="202" t="s">
        <v>139</v>
      </c>
      <c r="E139" s="33"/>
      <c r="F139" s="203" t="s">
        <v>390</v>
      </c>
      <c r="G139" s="33"/>
      <c r="H139" s="33"/>
      <c r="I139" s="204"/>
      <c r="J139" s="33"/>
      <c r="K139" s="33"/>
      <c r="L139" s="36"/>
      <c r="M139" s="205"/>
      <c r="N139" s="206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139</v>
      </c>
      <c r="AU139" s="14" t="s">
        <v>82</v>
      </c>
    </row>
    <row r="140" spans="1:65" s="2" customFormat="1" ht="33" customHeight="1">
      <c r="A140" s="31"/>
      <c r="B140" s="32"/>
      <c r="C140" s="207" t="s">
        <v>188</v>
      </c>
      <c r="D140" s="207" t="s">
        <v>168</v>
      </c>
      <c r="E140" s="208" t="s">
        <v>391</v>
      </c>
      <c r="F140" s="209" t="s">
        <v>392</v>
      </c>
      <c r="G140" s="210" t="s">
        <v>393</v>
      </c>
      <c r="H140" s="211">
        <v>1.2</v>
      </c>
      <c r="I140" s="212"/>
      <c r="J140" s="213">
        <f>ROUND(I140*H140,2)</f>
        <v>0</v>
      </c>
      <c r="K140" s="209" t="s">
        <v>232</v>
      </c>
      <c r="L140" s="36"/>
      <c r="M140" s="214" t="s">
        <v>1</v>
      </c>
      <c r="N140" s="215" t="s">
        <v>38</v>
      </c>
      <c r="O140" s="68"/>
      <c r="P140" s="198">
        <f>O140*H140</f>
        <v>0</v>
      </c>
      <c r="Q140" s="198">
        <v>0.10100000000000001</v>
      </c>
      <c r="R140" s="198">
        <f>Q140*H140</f>
        <v>0.1212</v>
      </c>
      <c r="S140" s="198">
        <v>0</v>
      </c>
      <c r="T140" s="199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0" t="s">
        <v>227</v>
      </c>
      <c r="AT140" s="200" t="s">
        <v>168</v>
      </c>
      <c r="AU140" s="200" t="s">
        <v>82</v>
      </c>
      <c r="AY140" s="14" t="s">
        <v>129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4" t="s">
        <v>80</v>
      </c>
      <c r="BK140" s="201">
        <f>ROUND(I140*H140,2)</f>
        <v>0</v>
      </c>
      <c r="BL140" s="14" t="s">
        <v>227</v>
      </c>
      <c r="BM140" s="200" t="s">
        <v>394</v>
      </c>
    </row>
    <row r="141" spans="1:65" s="2" customFormat="1" ht="29.25">
      <c r="A141" s="31"/>
      <c r="B141" s="32"/>
      <c r="C141" s="33"/>
      <c r="D141" s="202" t="s">
        <v>139</v>
      </c>
      <c r="E141" s="33"/>
      <c r="F141" s="203" t="s">
        <v>395</v>
      </c>
      <c r="G141" s="33"/>
      <c r="H141" s="33"/>
      <c r="I141" s="204"/>
      <c r="J141" s="33"/>
      <c r="K141" s="33"/>
      <c r="L141" s="36"/>
      <c r="M141" s="205"/>
      <c r="N141" s="206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139</v>
      </c>
      <c r="AU141" s="14" t="s">
        <v>82</v>
      </c>
    </row>
    <row r="142" spans="1:65" s="2" customFormat="1" ht="16.5" customHeight="1">
      <c r="A142" s="31"/>
      <c r="B142" s="32"/>
      <c r="C142" s="188" t="s">
        <v>159</v>
      </c>
      <c r="D142" s="188" t="s">
        <v>133</v>
      </c>
      <c r="E142" s="189" t="s">
        <v>396</v>
      </c>
      <c r="F142" s="190" t="s">
        <v>240</v>
      </c>
      <c r="G142" s="191" t="s">
        <v>226</v>
      </c>
      <c r="H142" s="192">
        <v>2.15</v>
      </c>
      <c r="I142" s="193"/>
      <c r="J142" s="194">
        <f>ROUND(I142*H142,2)</f>
        <v>0</v>
      </c>
      <c r="K142" s="190" t="s">
        <v>379</v>
      </c>
      <c r="L142" s="195"/>
      <c r="M142" s="196" t="s">
        <v>1</v>
      </c>
      <c r="N142" s="197" t="s">
        <v>38</v>
      </c>
      <c r="O142" s="68"/>
      <c r="P142" s="198">
        <f>O142*H142</f>
        <v>0</v>
      </c>
      <c r="Q142" s="198">
        <v>2.234</v>
      </c>
      <c r="R142" s="198">
        <f>Q142*H142</f>
        <v>4.8030999999999997</v>
      </c>
      <c r="S142" s="198">
        <v>0</v>
      </c>
      <c r="T142" s="199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0" t="s">
        <v>137</v>
      </c>
      <c r="AT142" s="200" t="s">
        <v>133</v>
      </c>
      <c r="AU142" s="200" t="s">
        <v>82</v>
      </c>
      <c r="AY142" s="14" t="s">
        <v>129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4" t="s">
        <v>80</v>
      </c>
      <c r="BK142" s="201">
        <f>ROUND(I142*H142,2)</f>
        <v>0</v>
      </c>
      <c r="BL142" s="14" t="s">
        <v>137</v>
      </c>
      <c r="BM142" s="200" t="s">
        <v>397</v>
      </c>
    </row>
    <row r="143" spans="1:65" s="2" customFormat="1" ht="11.25">
      <c r="A143" s="31"/>
      <c r="B143" s="32"/>
      <c r="C143" s="33"/>
      <c r="D143" s="202" t="s">
        <v>139</v>
      </c>
      <c r="E143" s="33"/>
      <c r="F143" s="203" t="s">
        <v>240</v>
      </c>
      <c r="G143" s="33"/>
      <c r="H143" s="33"/>
      <c r="I143" s="204"/>
      <c r="J143" s="33"/>
      <c r="K143" s="33"/>
      <c r="L143" s="36"/>
      <c r="M143" s="205"/>
      <c r="N143" s="206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139</v>
      </c>
      <c r="AU143" s="14" t="s">
        <v>82</v>
      </c>
    </row>
    <row r="144" spans="1:65" s="2" customFormat="1" ht="16.5" customHeight="1">
      <c r="A144" s="31"/>
      <c r="B144" s="32"/>
      <c r="C144" s="188" t="s">
        <v>193</v>
      </c>
      <c r="D144" s="188" t="s">
        <v>133</v>
      </c>
      <c r="E144" s="189" t="s">
        <v>398</v>
      </c>
      <c r="F144" s="190" t="s">
        <v>399</v>
      </c>
      <c r="G144" s="191" t="s">
        <v>393</v>
      </c>
      <c r="H144" s="192">
        <v>1.224</v>
      </c>
      <c r="I144" s="193"/>
      <c r="J144" s="194">
        <f>ROUND(I144*H144,2)</f>
        <v>0</v>
      </c>
      <c r="K144" s="190" t="s">
        <v>232</v>
      </c>
      <c r="L144" s="195"/>
      <c r="M144" s="196" t="s">
        <v>1</v>
      </c>
      <c r="N144" s="197" t="s">
        <v>38</v>
      </c>
      <c r="O144" s="68"/>
      <c r="P144" s="198">
        <f>O144*H144</f>
        <v>0</v>
      </c>
      <c r="Q144" s="198">
        <v>0.108</v>
      </c>
      <c r="R144" s="198">
        <f>Q144*H144</f>
        <v>0.132192</v>
      </c>
      <c r="S144" s="198">
        <v>0</v>
      </c>
      <c r="T144" s="199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0" t="s">
        <v>137</v>
      </c>
      <c r="AT144" s="200" t="s">
        <v>133</v>
      </c>
      <c r="AU144" s="200" t="s">
        <v>82</v>
      </c>
      <c r="AY144" s="14" t="s">
        <v>129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4" t="s">
        <v>80</v>
      </c>
      <c r="BK144" s="201">
        <f>ROUND(I144*H144,2)</f>
        <v>0</v>
      </c>
      <c r="BL144" s="14" t="s">
        <v>137</v>
      </c>
      <c r="BM144" s="200" t="s">
        <v>400</v>
      </c>
    </row>
    <row r="145" spans="1:65" s="2" customFormat="1" ht="11.25">
      <c r="A145" s="31"/>
      <c r="B145" s="32"/>
      <c r="C145" s="33"/>
      <c r="D145" s="202" t="s">
        <v>139</v>
      </c>
      <c r="E145" s="33"/>
      <c r="F145" s="203" t="s">
        <v>399</v>
      </c>
      <c r="G145" s="33"/>
      <c r="H145" s="33"/>
      <c r="I145" s="204"/>
      <c r="J145" s="33"/>
      <c r="K145" s="33"/>
      <c r="L145" s="36"/>
      <c r="M145" s="205"/>
      <c r="N145" s="206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139</v>
      </c>
      <c r="AU145" s="14" t="s">
        <v>82</v>
      </c>
    </row>
    <row r="146" spans="1:65" s="12" customFormat="1" ht="25.9" customHeight="1">
      <c r="B146" s="172"/>
      <c r="C146" s="173"/>
      <c r="D146" s="174" t="s">
        <v>72</v>
      </c>
      <c r="E146" s="175" t="s">
        <v>201</v>
      </c>
      <c r="F146" s="175" t="s">
        <v>202</v>
      </c>
      <c r="G146" s="173"/>
      <c r="H146" s="173"/>
      <c r="I146" s="176"/>
      <c r="J146" s="177">
        <f>BK146</f>
        <v>0</v>
      </c>
      <c r="K146" s="173"/>
      <c r="L146" s="178"/>
      <c r="M146" s="179"/>
      <c r="N146" s="180"/>
      <c r="O146" s="180"/>
      <c r="P146" s="181">
        <f>SUM(P147:P152)</f>
        <v>0</v>
      </c>
      <c r="Q146" s="180"/>
      <c r="R146" s="181">
        <f>SUM(R147:R152)</f>
        <v>0</v>
      </c>
      <c r="S146" s="180"/>
      <c r="T146" s="182">
        <f>SUM(T147:T152)</f>
        <v>0</v>
      </c>
      <c r="AR146" s="183" t="s">
        <v>150</v>
      </c>
      <c r="AT146" s="184" t="s">
        <v>72</v>
      </c>
      <c r="AU146" s="184" t="s">
        <v>73</v>
      </c>
      <c r="AY146" s="183" t="s">
        <v>129</v>
      </c>
      <c r="BK146" s="185">
        <f>SUM(BK147:BK152)</f>
        <v>0</v>
      </c>
    </row>
    <row r="147" spans="1:65" s="2" customFormat="1" ht="62.65" customHeight="1">
      <c r="A147" s="31"/>
      <c r="B147" s="32"/>
      <c r="C147" s="207" t="s">
        <v>273</v>
      </c>
      <c r="D147" s="207" t="s">
        <v>168</v>
      </c>
      <c r="E147" s="208" t="s">
        <v>360</v>
      </c>
      <c r="F147" s="209" t="s">
        <v>361</v>
      </c>
      <c r="G147" s="210" t="s">
        <v>136</v>
      </c>
      <c r="H147" s="211">
        <v>3</v>
      </c>
      <c r="I147" s="212"/>
      <c r="J147" s="213">
        <f>ROUND(I147*H147,2)</f>
        <v>0</v>
      </c>
      <c r="K147" s="209" t="s">
        <v>157</v>
      </c>
      <c r="L147" s="36"/>
      <c r="M147" s="214" t="s">
        <v>1</v>
      </c>
      <c r="N147" s="215" t="s">
        <v>38</v>
      </c>
      <c r="O147" s="68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0" t="s">
        <v>148</v>
      </c>
      <c r="AT147" s="200" t="s">
        <v>168</v>
      </c>
      <c r="AU147" s="200" t="s">
        <v>80</v>
      </c>
      <c r="AY147" s="14" t="s">
        <v>129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4" t="s">
        <v>80</v>
      </c>
      <c r="BK147" s="201">
        <f>ROUND(I147*H147,2)</f>
        <v>0</v>
      </c>
      <c r="BL147" s="14" t="s">
        <v>148</v>
      </c>
      <c r="BM147" s="200" t="s">
        <v>401</v>
      </c>
    </row>
    <row r="148" spans="1:65" s="2" customFormat="1" ht="78">
      <c r="A148" s="31"/>
      <c r="B148" s="32"/>
      <c r="C148" s="33"/>
      <c r="D148" s="202" t="s">
        <v>139</v>
      </c>
      <c r="E148" s="33"/>
      <c r="F148" s="203" t="s">
        <v>363</v>
      </c>
      <c r="G148" s="33"/>
      <c r="H148" s="33"/>
      <c r="I148" s="204"/>
      <c r="J148" s="33"/>
      <c r="K148" s="33"/>
      <c r="L148" s="36"/>
      <c r="M148" s="205"/>
      <c r="N148" s="206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139</v>
      </c>
      <c r="AU148" s="14" t="s">
        <v>80</v>
      </c>
    </row>
    <row r="149" spans="1:65" s="2" customFormat="1" ht="24.2" customHeight="1">
      <c r="A149" s="31"/>
      <c r="B149" s="32"/>
      <c r="C149" s="207" t="s">
        <v>178</v>
      </c>
      <c r="D149" s="207" t="s">
        <v>168</v>
      </c>
      <c r="E149" s="208" t="s">
        <v>365</v>
      </c>
      <c r="F149" s="209" t="s">
        <v>366</v>
      </c>
      <c r="G149" s="210" t="s">
        <v>136</v>
      </c>
      <c r="H149" s="211">
        <v>1</v>
      </c>
      <c r="I149" s="212"/>
      <c r="J149" s="213">
        <f>ROUND(I149*H149,2)</f>
        <v>0</v>
      </c>
      <c r="K149" s="209" t="s">
        <v>157</v>
      </c>
      <c r="L149" s="36"/>
      <c r="M149" s="214" t="s">
        <v>1</v>
      </c>
      <c r="N149" s="215" t="s">
        <v>38</v>
      </c>
      <c r="O149" s="68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0" t="s">
        <v>148</v>
      </c>
      <c r="AT149" s="200" t="s">
        <v>168</v>
      </c>
      <c r="AU149" s="200" t="s">
        <v>80</v>
      </c>
      <c r="AY149" s="14" t="s">
        <v>129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4" t="s">
        <v>80</v>
      </c>
      <c r="BK149" s="201">
        <f>ROUND(I149*H149,2)</f>
        <v>0</v>
      </c>
      <c r="BL149" s="14" t="s">
        <v>148</v>
      </c>
      <c r="BM149" s="200" t="s">
        <v>402</v>
      </c>
    </row>
    <row r="150" spans="1:65" s="2" customFormat="1" ht="58.5">
      <c r="A150" s="31"/>
      <c r="B150" s="32"/>
      <c r="C150" s="33"/>
      <c r="D150" s="202" t="s">
        <v>139</v>
      </c>
      <c r="E150" s="33"/>
      <c r="F150" s="203" t="s">
        <v>368</v>
      </c>
      <c r="G150" s="33"/>
      <c r="H150" s="33"/>
      <c r="I150" s="204"/>
      <c r="J150" s="33"/>
      <c r="K150" s="33"/>
      <c r="L150" s="36"/>
      <c r="M150" s="205"/>
      <c r="N150" s="206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139</v>
      </c>
      <c r="AU150" s="14" t="s">
        <v>80</v>
      </c>
    </row>
    <row r="151" spans="1:65" s="2" customFormat="1" ht="33" customHeight="1">
      <c r="A151" s="31"/>
      <c r="B151" s="32"/>
      <c r="C151" s="207" t="s">
        <v>183</v>
      </c>
      <c r="D151" s="207" t="s">
        <v>168</v>
      </c>
      <c r="E151" s="208" t="s">
        <v>403</v>
      </c>
      <c r="F151" s="209" t="s">
        <v>404</v>
      </c>
      <c r="G151" s="210" t="s">
        <v>388</v>
      </c>
      <c r="H151" s="211">
        <v>3.75</v>
      </c>
      <c r="I151" s="212"/>
      <c r="J151" s="213">
        <f>ROUND(I151*H151,2)</f>
        <v>0</v>
      </c>
      <c r="K151" s="209" t="s">
        <v>232</v>
      </c>
      <c r="L151" s="36"/>
      <c r="M151" s="214" t="s">
        <v>1</v>
      </c>
      <c r="N151" s="215" t="s">
        <v>38</v>
      </c>
      <c r="O151" s="68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0" t="s">
        <v>150</v>
      </c>
      <c r="AT151" s="200" t="s">
        <v>168</v>
      </c>
      <c r="AU151" s="200" t="s">
        <v>80</v>
      </c>
      <c r="AY151" s="14" t="s">
        <v>129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4" t="s">
        <v>80</v>
      </c>
      <c r="BK151" s="201">
        <f>ROUND(I151*H151,2)</f>
        <v>0</v>
      </c>
      <c r="BL151" s="14" t="s">
        <v>150</v>
      </c>
      <c r="BM151" s="200" t="s">
        <v>405</v>
      </c>
    </row>
    <row r="152" spans="1:65" s="2" customFormat="1" ht="29.25">
      <c r="A152" s="31"/>
      <c r="B152" s="32"/>
      <c r="C152" s="33"/>
      <c r="D152" s="202" t="s">
        <v>139</v>
      </c>
      <c r="E152" s="33"/>
      <c r="F152" s="203" t="s">
        <v>406</v>
      </c>
      <c r="G152" s="33"/>
      <c r="H152" s="33"/>
      <c r="I152" s="204"/>
      <c r="J152" s="33"/>
      <c r="K152" s="33"/>
      <c r="L152" s="36"/>
      <c r="M152" s="216"/>
      <c r="N152" s="217"/>
      <c r="O152" s="218"/>
      <c r="P152" s="218"/>
      <c r="Q152" s="218"/>
      <c r="R152" s="218"/>
      <c r="S152" s="218"/>
      <c r="T152" s="21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139</v>
      </c>
      <c r="AU152" s="14" t="s">
        <v>80</v>
      </c>
    </row>
    <row r="153" spans="1:65" s="2" customFormat="1" ht="6.95" customHeight="1">
      <c r="A153" s="3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36"/>
      <c r="M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</row>
  </sheetData>
  <sheetProtection algorithmName="SHA-512" hashValue="jKHb4wrFhAxgj2AOX7b7ET4dG6D04SVfe0ff7wIuHD2f2htA3cmHwGCOPDpQggEq787R3DrgcTicHg807upgVA==" saltValue="UgZSEcYyJIibcOIca/YGJjJXZzcQHnGwD3XqjliBknrWEFn9VrwrUb1lMiJM7oQNkNUL43D8xOXyQHGiXVglsw==" spinCount="100000" sheet="1" objects="1" scenarios="1" formatColumns="0" formatRows="0" autoFilter="0"/>
  <autoFilter ref="C124:K152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1.1 - SUOŽI -Elektroinsta...</vt:lpstr>
      <vt:lpstr>1.2 - URS - Zemní práce</vt:lpstr>
      <vt:lpstr>2.1 - SUOŽI - Elektroinst...</vt:lpstr>
      <vt:lpstr>2.2 - URS - Zemní práce</vt:lpstr>
      <vt:lpstr>'1.1 - SUOŽI -Elektroinsta...'!Názvy_tisku</vt:lpstr>
      <vt:lpstr>'1.2 - URS - Zemní práce'!Názvy_tisku</vt:lpstr>
      <vt:lpstr>'2.1 - SUOŽI - Elektroinst...'!Názvy_tisku</vt:lpstr>
      <vt:lpstr>'2.2 - URS - Zemní práce'!Názvy_tisku</vt:lpstr>
      <vt:lpstr>'Rekapitulace stavby'!Názvy_tisku</vt:lpstr>
      <vt:lpstr>'1.1 - SUOŽI -Elektroinsta...'!Oblast_tisku</vt:lpstr>
      <vt:lpstr>'1.2 - URS - Zemní práce'!Oblast_tisku</vt:lpstr>
      <vt:lpstr>'2.1 - SUOŽI - Elektroinst...'!Oblast_tisku</vt:lpstr>
      <vt:lpstr>'2.2 - URS - Zemní práce'!Oblast_tisku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Indrák Štěpán, Ing.</dc:creator>
  <cp:lastModifiedBy>Duda Vlastimil, Ing.</cp:lastModifiedBy>
  <dcterms:created xsi:type="dcterms:W3CDTF">2021-09-03T07:16:44Z</dcterms:created>
  <dcterms:modified xsi:type="dcterms:W3CDTF">2021-09-16T11:10:26Z</dcterms:modified>
</cp:coreProperties>
</file>